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DGET_OTCHET\Отчет за изпълнение 2022 г\ИНФОРМАЦИЯ ОТ ОП\"/>
    </mc:Choice>
  </mc:AlternateContent>
  <bookViews>
    <workbookView xWindow="0" yWindow="0" windowWidth="24000" windowHeight="8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34" i="1" l="1"/>
  <c r="L23" i="1"/>
  <c r="M23" i="1"/>
  <c r="L29" i="1"/>
  <c r="M29" i="1"/>
  <c r="N29" i="1"/>
  <c r="L34" i="1"/>
  <c r="N39" i="1"/>
  <c r="N22" i="1"/>
  <c r="N24" i="1"/>
  <c r="N23" i="1" s="1"/>
  <c r="N25" i="1"/>
  <c r="N26" i="1"/>
  <c r="N27" i="1"/>
  <c r="N28" i="1"/>
  <c r="N30" i="1"/>
  <c r="N31" i="1"/>
  <c r="N32" i="1"/>
  <c r="N33" i="1"/>
  <c r="N35" i="1"/>
  <c r="N34" i="1" s="1"/>
  <c r="P34" i="1" s="1"/>
  <c r="N36" i="1"/>
  <c r="N37" i="1"/>
  <c r="N38" i="1"/>
  <c r="N40" i="1"/>
  <c r="N41" i="1"/>
  <c r="N42" i="1"/>
  <c r="N43" i="1"/>
  <c r="N44" i="1"/>
  <c r="N45" i="1"/>
  <c r="N47" i="1"/>
  <c r="N48" i="1"/>
  <c r="P24" i="1"/>
  <c r="P27" i="1"/>
  <c r="P47" i="1"/>
  <c r="O8" i="1"/>
  <c r="O12" i="1"/>
  <c r="P12" i="1" s="1"/>
  <c r="O13" i="1"/>
  <c r="P13" i="1" s="1"/>
  <c r="O14" i="1"/>
  <c r="P14" i="1" s="1"/>
  <c r="O15" i="1"/>
  <c r="P15" i="1" s="1"/>
  <c r="O16" i="1"/>
  <c r="O17" i="1"/>
  <c r="O18" i="1"/>
  <c r="O22" i="1"/>
  <c r="P22" i="1" s="1"/>
  <c r="O24" i="1"/>
  <c r="O23" i="1" s="1"/>
  <c r="O25" i="1"/>
  <c r="O26" i="1"/>
  <c r="P26" i="1" s="1"/>
  <c r="O27" i="1"/>
  <c r="O28" i="1"/>
  <c r="P28" i="1" s="1"/>
  <c r="O30" i="1"/>
  <c r="O29" i="1" s="1"/>
  <c r="P29" i="1" s="1"/>
  <c r="O31" i="1"/>
  <c r="O32" i="1"/>
  <c r="P32" i="1" s="1"/>
  <c r="O33" i="1"/>
  <c r="P33" i="1" s="1"/>
  <c r="O35" i="1"/>
  <c r="O34" i="1" s="1"/>
  <c r="O36" i="1"/>
  <c r="P36" i="1" s="1"/>
  <c r="O37" i="1"/>
  <c r="O38" i="1"/>
  <c r="P38" i="1" s="1"/>
  <c r="O39" i="1"/>
  <c r="O40" i="1"/>
  <c r="P40" i="1" s="1"/>
  <c r="O41" i="1"/>
  <c r="O42" i="1"/>
  <c r="O43" i="1"/>
  <c r="P43" i="1" s="1"/>
  <c r="O44" i="1"/>
  <c r="O45" i="1"/>
  <c r="O47" i="1"/>
  <c r="O48" i="1"/>
  <c r="O49" i="1"/>
  <c r="O50" i="1"/>
  <c r="O51" i="1"/>
  <c r="O52" i="1"/>
  <c r="O53" i="1"/>
  <c r="O54" i="1"/>
  <c r="O55" i="1"/>
  <c r="O56" i="1"/>
  <c r="J34" i="1"/>
  <c r="F46" i="1"/>
  <c r="O46" i="1" s="1"/>
  <c r="G46" i="1"/>
  <c r="H46" i="1"/>
  <c r="I46" i="1"/>
  <c r="J46" i="1"/>
  <c r="K46" i="1"/>
  <c r="L46" i="1"/>
  <c r="M46" i="1"/>
  <c r="E46" i="1"/>
  <c r="N46" i="1" s="1"/>
  <c r="D23" i="1"/>
  <c r="E23" i="1"/>
  <c r="F23" i="1"/>
  <c r="G23" i="1"/>
  <c r="H23" i="1"/>
  <c r="I23" i="1"/>
  <c r="J23" i="1"/>
  <c r="K23" i="1"/>
  <c r="C23" i="1"/>
  <c r="C57" i="1" s="1"/>
  <c r="C21" i="1" s="1"/>
  <c r="C19" i="1" s="1"/>
  <c r="E34" i="1"/>
  <c r="F34" i="1"/>
  <c r="G34" i="1"/>
  <c r="H34" i="1"/>
  <c r="I34" i="1"/>
  <c r="K34" i="1"/>
  <c r="D34" i="1"/>
  <c r="C34" i="1"/>
  <c r="E29" i="1"/>
  <c r="F29" i="1"/>
  <c r="G29" i="1"/>
  <c r="H29" i="1"/>
  <c r="I29" i="1"/>
  <c r="J29" i="1"/>
  <c r="K29" i="1"/>
  <c r="C29" i="1"/>
  <c r="D29" i="1"/>
  <c r="P23" i="1" l="1"/>
  <c r="P46" i="1"/>
  <c r="C11" i="1"/>
  <c r="C10" i="1" s="1"/>
  <c r="C9" i="1" s="1"/>
  <c r="P41" i="1"/>
  <c r="F57" i="1"/>
  <c r="F21" i="1" s="1"/>
  <c r="E57" i="1"/>
  <c r="E21" i="1" s="1"/>
  <c r="P37" i="1"/>
  <c r="D57" i="1"/>
  <c r="D21" i="1" s="1"/>
  <c r="P48" i="1"/>
  <c r="P39" i="1"/>
  <c r="P30" i="1"/>
  <c r="M57" i="1"/>
  <c r="M21" i="1" s="1"/>
  <c r="K57" i="1"/>
  <c r="K21" i="1" s="1"/>
  <c r="L57" i="1"/>
  <c r="L21" i="1" s="1"/>
  <c r="J57" i="1"/>
  <c r="J21" i="1" s="1"/>
  <c r="I57" i="1"/>
  <c r="I21" i="1" s="1"/>
  <c r="H57" i="1"/>
  <c r="H21" i="1" s="1"/>
  <c r="G57" i="1"/>
  <c r="G21" i="1" s="1"/>
  <c r="D11" i="1" l="1"/>
  <c r="D10" i="1" s="1"/>
  <c r="D9" i="1" s="1"/>
  <c r="D19" i="1"/>
  <c r="F19" i="1"/>
  <c r="F11" i="1"/>
  <c r="F10" i="1" s="1"/>
  <c r="F9" i="1" s="1"/>
  <c r="G19" i="1"/>
  <c r="G11" i="1"/>
  <c r="G10" i="1" s="1"/>
  <c r="G9" i="1" s="1"/>
  <c r="H19" i="1"/>
  <c r="H11" i="1"/>
  <c r="H10" i="1" s="1"/>
  <c r="H9" i="1" s="1"/>
  <c r="J19" i="1"/>
  <c r="J11" i="1"/>
  <c r="J10" i="1" s="1"/>
  <c r="J9" i="1" s="1"/>
  <c r="E11" i="1"/>
  <c r="E10" i="1" s="1"/>
  <c r="E9" i="1" s="1"/>
  <c r="E19" i="1"/>
  <c r="I19" i="1"/>
  <c r="I11" i="1"/>
  <c r="I10" i="1" s="1"/>
  <c r="I9" i="1" s="1"/>
  <c r="K19" i="1"/>
  <c r="K11" i="1"/>
  <c r="K10" i="1" s="1"/>
  <c r="K9" i="1" s="1"/>
  <c r="N57" i="1"/>
  <c r="N21" i="1" s="1"/>
  <c r="N19" i="1" s="1"/>
  <c r="M19" i="1"/>
  <c r="O57" i="1"/>
  <c r="O21" i="1" s="1"/>
  <c r="L11" i="1" l="1"/>
  <c r="L10" i="1" s="1"/>
  <c r="L19" i="1"/>
  <c r="P57" i="1"/>
  <c r="M11" i="1"/>
  <c r="P21" i="1"/>
  <c r="N10" i="1" l="1"/>
  <c r="L9" i="1"/>
  <c r="N9" i="1" s="1"/>
  <c r="O19" i="1"/>
  <c r="P19" i="1" s="1"/>
  <c r="M10" i="1"/>
  <c r="O11" i="1"/>
  <c r="O10" i="1" l="1"/>
  <c r="P10" i="1" s="1"/>
  <c r="M9" i="1"/>
  <c r="O9" i="1" s="1"/>
  <c r="P9" i="1" s="1"/>
</calcChain>
</file>

<file path=xl/sharedStrings.xml><?xml version="1.0" encoding="utf-8"?>
<sst xmlns="http://schemas.openxmlformats.org/spreadsheetml/2006/main" count="120" uniqueCount="112">
  <si>
    <t>Приложение № 19</t>
  </si>
  <si>
    <t>ПЛАН-СМЕТКА ЗА 2022 Г.</t>
  </si>
  <si>
    <t>ОП "СТРОИТЕЛСТВО И БЛАГОУСТРОЙСТВО"</t>
  </si>
  <si>
    <t>вид приходи и разходи</t>
  </si>
  <si>
    <t>Д-ст 603 Водоснабдяване и канализация</t>
  </si>
  <si>
    <t>Д-ст 606 Изграждане, ремонт и поддържане на уличната мрежа</t>
  </si>
  <si>
    <t>Д-ст 619 Др. дейн. по жил. строит., благоустройство и рег. развитие</t>
  </si>
  <si>
    <t>Д-ст 832 Служби и дейн. по поддърж., рем. и изгр. на пътищата</t>
  </si>
  <si>
    <t>Д-ст 898 Други дейности по икономиката</t>
  </si>
  <si>
    <t>Общо за предприятието</t>
  </si>
  <si>
    <t>Параграф</t>
  </si>
  <si>
    <t>За д-ст, фин. пряко от общ. бюджет</t>
  </si>
  <si>
    <t>за стоп.дейн. Собств. пр-ди</t>
  </si>
  <si>
    <t>1</t>
  </si>
  <si>
    <t>2</t>
  </si>
  <si>
    <t>4</t>
  </si>
  <si>
    <t>5</t>
  </si>
  <si>
    <t>7</t>
  </si>
  <si>
    <t>8</t>
  </si>
  <si>
    <t>10</t>
  </si>
  <si>
    <t xml:space="preserve">ОБЩО ПРИХОДИ </t>
  </si>
  <si>
    <t>А.Приходи от дейността-общо</t>
  </si>
  <si>
    <t>1. За дейности, финансирани пряко от общински бюджет /трансфер/</t>
  </si>
  <si>
    <t>61-09</t>
  </si>
  <si>
    <t>2.Субсидия стопанска дейност</t>
  </si>
  <si>
    <t>2.1. ДДС -20% (-)</t>
  </si>
  <si>
    <t>37-01</t>
  </si>
  <si>
    <t>2.2.Нетни приходи от продажба на стоки и услуги на трети лица</t>
  </si>
  <si>
    <t>24-04</t>
  </si>
  <si>
    <t>2.3.Приходи от наем на имущество</t>
  </si>
  <si>
    <t>24-05</t>
  </si>
  <si>
    <t>2.4.Приходи от наеми на земя</t>
  </si>
  <si>
    <t>24-06</t>
  </si>
  <si>
    <t>2.5.Други неданъчни приходи</t>
  </si>
  <si>
    <t>36-19</t>
  </si>
  <si>
    <t>3. преходен остатък</t>
  </si>
  <si>
    <t>ОБЩО РАЗХОДИ</t>
  </si>
  <si>
    <t>Б.Текущи разходи за дейността общо</t>
  </si>
  <si>
    <t>1.Заплати и др.възнаграждения на персонала</t>
  </si>
  <si>
    <t>01-01</t>
  </si>
  <si>
    <t>2.Др.възнаграждения и плащания на персонала</t>
  </si>
  <si>
    <t>02-00</t>
  </si>
  <si>
    <t>2.1.За нещат.персонал нает по труд. Прав.</t>
  </si>
  <si>
    <t>02-01</t>
  </si>
  <si>
    <t xml:space="preserve">2.2.За персонала по извънтрудови правоотношения </t>
  </si>
  <si>
    <t>02-02</t>
  </si>
  <si>
    <t>2.3.Изплатенисуми СБКО</t>
  </si>
  <si>
    <t>02-05</t>
  </si>
  <si>
    <t>2.4.Обезщетения с х-р на възнаграждения</t>
  </si>
  <si>
    <t>02-08</t>
  </si>
  <si>
    <t>2.5.Други плащания и възнаграждения</t>
  </si>
  <si>
    <t>02-09</t>
  </si>
  <si>
    <t>3.Задължителни осигуровки от работодател</t>
  </si>
  <si>
    <t>05-00</t>
  </si>
  <si>
    <t>3.1.За ДОО</t>
  </si>
  <si>
    <t>05-51</t>
  </si>
  <si>
    <t>3.2.За УПФ</t>
  </si>
  <si>
    <t>05-52</t>
  </si>
  <si>
    <t>3.3.Здравно-осигурителни вноски</t>
  </si>
  <si>
    <t>05-60</t>
  </si>
  <si>
    <t>3.4.Допълнително задължително осигуряване</t>
  </si>
  <si>
    <t>05-80</t>
  </si>
  <si>
    <t>4.Издръжка</t>
  </si>
  <si>
    <t>10-00</t>
  </si>
  <si>
    <t>4.1.Храна</t>
  </si>
  <si>
    <t>10-11</t>
  </si>
  <si>
    <t>4.2 Медикаменти</t>
  </si>
  <si>
    <t>10-12</t>
  </si>
  <si>
    <t>4.2.Постелен инвентар и облекло</t>
  </si>
  <si>
    <t>10-13</t>
  </si>
  <si>
    <t>4.3.Материали</t>
  </si>
  <si>
    <t>10-15</t>
  </si>
  <si>
    <t>4.4.Вода, горива,енергия</t>
  </si>
  <si>
    <t>10-16</t>
  </si>
  <si>
    <t>4.5.Външни услуги</t>
  </si>
  <si>
    <t>10-20</t>
  </si>
  <si>
    <t>4.6.Текущ ремонт</t>
  </si>
  <si>
    <t>10-30</t>
  </si>
  <si>
    <t>4.7.Командировки в страната</t>
  </si>
  <si>
    <t>10-51</t>
  </si>
  <si>
    <t>4.8.Разходи за застраховки</t>
  </si>
  <si>
    <t>10-62</t>
  </si>
  <si>
    <t>4.9.Глоби, неустойки, нак.лихви</t>
  </si>
  <si>
    <t>10-92</t>
  </si>
  <si>
    <t>4.10. Други некласифицирани разходи</t>
  </si>
  <si>
    <t>10-98</t>
  </si>
  <si>
    <t>5.Платени данъци, такси и адм.санкции</t>
  </si>
  <si>
    <t>19-00</t>
  </si>
  <si>
    <t>5.1.Платени държавни данъци,такси,нак.лихви</t>
  </si>
  <si>
    <t>19-01</t>
  </si>
  <si>
    <t>5.2.Платени общински данъци,такси,нак.лихви</t>
  </si>
  <si>
    <t>19-81</t>
  </si>
  <si>
    <t>В.Капиталови разходи</t>
  </si>
  <si>
    <t>1.Основен ремонт на ДМА</t>
  </si>
  <si>
    <t>51-00</t>
  </si>
  <si>
    <t>2.Придобиване на ДМА</t>
  </si>
  <si>
    <t>52-00</t>
  </si>
  <si>
    <t>3.Други</t>
  </si>
  <si>
    <t>Г.Финансови разходи</t>
  </si>
  <si>
    <t>Д.Разходи за данъци</t>
  </si>
  <si>
    <t>Е.Нетна печалба</t>
  </si>
  <si>
    <t>Ж.Бюджетен кредит</t>
  </si>
  <si>
    <t>1.В сума</t>
  </si>
  <si>
    <t>2.В % от приходите</t>
  </si>
  <si>
    <t>Главен счетоводител:</t>
  </si>
  <si>
    <t xml:space="preserve">Директор: </t>
  </si>
  <si>
    <t>Биляна Димитрова</t>
  </si>
  <si>
    <t>инж.Недко Салабашев</t>
  </si>
  <si>
    <t>Изпълнение към 31.12.2022</t>
  </si>
  <si>
    <t>Общо изпълнение за Предприятието към 31.12.2022</t>
  </si>
  <si>
    <t>% изпълнение</t>
  </si>
  <si>
    <t>ИЗПЪЛНЕНИЕ 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</si>
</sst>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3" fillId="0" borderId="0"/>
  </cellStyleXfs>
  <cellXfs count="57">
    <xf numFmtId="0" fontId="0" fillId="0" borderId="0" xfId="0"/>
    <xf numFmtId="0" fontId="5" fillId="0" borderId="0" xfId="3" applyFont="1"/>
    <xf numFmtId="49" fontId="6" fillId="0" borderId="0" xfId="3" applyNumberFormat="1" applyFont="1" applyAlignment="1">
      <alignment horizontal="center" vertical="top" wrapText="1"/>
    </xf>
    <xf numFmtId="0" fontId="6" fillId="0" borderId="0" xfId="3" applyNumberFormat="1" applyFont="1" applyAlignment="1">
      <alignment horizontal="center" vertical="top" wrapText="1"/>
    </xf>
    <xf numFmtId="0" fontId="6" fillId="0" borderId="0" xfId="3" applyFont="1"/>
    <xf numFmtId="0" fontId="5" fillId="0" borderId="2" xfId="3" applyFont="1" applyFill="1" applyBorder="1" applyAlignment="1">
      <alignment horizontal="center" wrapText="1"/>
    </xf>
    <xf numFmtId="0" fontId="5" fillId="0" borderId="2" xfId="3" applyFont="1" applyFill="1" applyBorder="1" applyAlignment="1">
      <alignment horizontal="center"/>
    </xf>
    <xf numFmtId="49" fontId="5" fillId="0" borderId="2" xfId="3" applyNumberFormat="1" applyFont="1" applyFill="1" applyBorder="1" applyAlignment="1">
      <alignment horizontal="center" vertical="top" wrapText="1"/>
    </xf>
    <xf numFmtId="4" fontId="5" fillId="0" borderId="2" xfId="3" applyNumberFormat="1" applyFont="1" applyBorder="1" applyAlignment="1">
      <alignment horizontal="right" vertical="top" wrapText="1"/>
    </xf>
    <xf numFmtId="4" fontId="6" fillId="0" borderId="2" xfId="3" applyNumberFormat="1" applyFont="1" applyBorder="1" applyAlignment="1">
      <alignment horizontal="right" vertical="top" wrapText="1"/>
    </xf>
    <xf numFmtId="49" fontId="5" fillId="0" borderId="2" xfId="3" applyNumberFormat="1" applyFont="1" applyBorder="1" applyAlignment="1">
      <alignment horizontal="center" vertical="top" wrapText="1"/>
    </xf>
    <xf numFmtId="49" fontId="6" fillId="0" borderId="2" xfId="3" applyNumberFormat="1" applyFont="1" applyBorder="1" applyAlignment="1">
      <alignment horizontal="center" vertical="top" wrapText="1"/>
    </xf>
    <xf numFmtId="4" fontId="6" fillId="0" borderId="2" xfId="3" applyNumberFormat="1" applyFont="1" applyBorder="1" applyAlignment="1">
      <alignment horizontal="right"/>
    </xf>
    <xf numFmtId="4" fontId="6" fillId="0" borderId="2" xfId="3" applyNumberFormat="1" applyFont="1" applyFill="1" applyBorder="1" applyAlignment="1">
      <alignment horizontal="right" vertical="top" wrapText="1"/>
    </xf>
    <xf numFmtId="4" fontId="5" fillId="0" borderId="2" xfId="3" applyNumberFormat="1" applyFont="1" applyBorder="1" applyAlignment="1">
      <alignment horizontal="right"/>
    </xf>
    <xf numFmtId="0" fontId="6" fillId="0" borderId="0" xfId="3" applyFont="1" applyBorder="1" applyAlignment="1">
      <alignment vertical="top" wrapText="1"/>
    </xf>
    <xf numFmtId="49" fontId="6" fillId="0" borderId="0" xfId="3" applyNumberFormat="1" applyFont="1" applyBorder="1" applyAlignment="1">
      <alignment horizontal="center" vertical="top" wrapText="1"/>
    </xf>
    <xf numFmtId="0" fontId="6" fillId="0" borderId="0" xfId="3" applyNumberFormat="1" applyFont="1" applyBorder="1" applyAlignment="1">
      <alignment horizontal="center" vertical="top" wrapText="1"/>
    </xf>
    <xf numFmtId="0" fontId="6" fillId="0" borderId="0" xfId="3" applyFont="1" applyBorder="1"/>
    <xf numFmtId="0" fontId="5" fillId="0" borderId="0" xfId="3" applyFont="1" applyFill="1" applyBorder="1"/>
    <xf numFmtId="0" fontId="7" fillId="0" borderId="0" xfId="3" applyFont="1"/>
    <xf numFmtId="4" fontId="6" fillId="2" borderId="2" xfId="3" applyNumberFormat="1" applyFont="1" applyFill="1" applyBorder="1" applyAlignment="1">
      <alignment horizontal="right" vertical="top" wrapText="1"/>
    </xf>
    <xf numFmtId="10" fontId="6" fillId="0" borderId="2" xfId="3" applyNumberFormat="1" applyFont="1" applyBorder="1" applyAlignment="1">
      <alignment horizontal="right" vertical="top" wrapText="1"/>
    </xf>
    <xf numFmtId="0" fontId="6" fillId="0" borderId="2" xfId="3" applyNumberFormat="1" applyFont="1" applyBorder="1" applyAlignment="1">
      <alignment horizontal="center" vertical="top" wrapText="1"/>
    </xf>
    <xf numFmtId="0" fontId="5" fillId="0" borderId="2" xfId="3" applyFont="1" applyFill="1" applyBorder="1"/>
    <xf numFmtId="0" fontId="5" fillId="0" borderId="2" xfId="3" applyFont="1" applyFill="1" applyBorder="1" applyAlignment="1">
      <alignment horizontal="left" wrapText="1"/>
    </xf>
    <xf numFmtId="0" fontId="5" fillId="0" borderId="2" xfId="3" applyFont="1" applyBorder="1" applyAlignment="1">
      <alignment vertical="top" wrapText="1"/>
    </xf>
    <xf numFmtId="0" fontId="6" fillId="0" borderId="2" xfId="3" applyFont="1" applyBorder="1" applyAlignment="1">
      <alignment vertical="top" wrapText="1"/>
    </xf>
    <xf numFmtId="0" fontId="5" fillId="2" borderId="2" xfId="3" applyFont="1" applyFill="1" applyBorder="1" applyAlignment="1">
      <alignment horizontal="left" vertical="top" wrapText="1"/>
    </xf>
    <xf numFmtId="49" fontId="6" fillId="2" borderId="2" xfId="3" applyNumberFormat="1" applyFont="1" applyFill="1" applyBorder="1" applyAlignment="1">
      <alignment horizontal="center" vertical="top" wrapText="1"/>
    </xf>
    <xf numFmtId="49" fontId="5" fillId="2" borderId="2" xfId="3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4" fontId="5" fillId="0" borderId="2" xfId="3" applyNumberFormat="1" applyFont="1" applyBorder="1" applyAlignment="1">
      <alignment horizontal="right" vertical="top"/>
    </xf>
    <xf numFmtId="4" fontId="5" fillId="2" borderId="2" xfId="3" applyNumberFormat="1" applyFont="1" applyFill="1" applyBorder="1" applyAlignment="1">
      <alignment horizontal="right" vertical="top"/>
    </xf>
    <xf numFmtId="4" fontId="5" fillId="2" borderId="2" xfId="3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5" fillId="0" borderId="0" xfId="3" applyFont="1" applyAlignment="1"/>
    <xf numFmtId="10" fontId="1" fillId="0" borderId="2" xfId="0" applyNumberFormat="1" applyFont="1" applyBorder="1" applyAlignment="1">
      <alignment vertical="top"/>
    </xf>
    <xf numFmtId="10" fontId="1" fillId="0" borderId="0" xfId="0" applyNumberFormat="1" applyFont="1" applyAlignment="1">
      <alignment vertical="top"/>
    </xf>
    <xf numFmtId="4" fontId="5" fillId="0" borderId="1" xfId="3" applyNumberFormat="1" applyFont="1" applyBorder="1" applyAlignment="1">
      <alignment horizontal="center" vertical="top" wrapText="1"/>
    </xf>
    <xf numFmtId="4" fontId="5" fillId="0" borderId="3" xfId="3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0" xfId="3" applyFont="1" applyAlignment="1">
      <alignment horizontal="center"/>
    </xf>
    <xf numFmtId="49" fontId="6" fillId="0" borderId="2" xfId="3" applyNumberFormat="1" applyFont="1" applyBorder="1" applyAlignment="1">
      <alignment horizontal="center" vertical="top" wrapText="1"/>
    </xf>
    <xf numFmtId="0" fontId="7" fillId="0" borderId="0" xfId="3" applyFont="1" applyAlignment="1">
      <alignment horizontal="right" wrapText="1"/>
    </xf>
    <xf numFmtId="0" fontId="5" fillId="0" borderId="0" xfId="3" applyFont="1" applyBorder="1" applyAlignment="1">
      <alignment horizontal="center"/>
    </xf>
    <xf numFmtId="49" fontId="6" fillId="0" borderId="2" xfId="3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5" fillId="0" borderId="4" xfId="3" applyNumberFormat="1" applyFont="1" applyBorder="1" applyAlignment="1">
      <alignment horizontal="center" vertical="top" wrapText="1"/>
    </xf>
    <xf numFmtId="0" fontId="5" fillId="0" borderId="5" xfId="3" applyNumberFormat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1"/>
    <cellStyle name="Нормален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N63" sqref="N63"/>
    </sheetView>
  </sheetViews>
  <sheetFormatPr defaultColWidth="16.42578125" defaultRowHeight="15" x14ac:dyDescent="0.25"/>
  <cols>
    <col min="1" max="1" width="29.85546875" customWidth="1"/>
    <col min="2" max="2" width="8" bestFit="1" customWidth="1"/>
    <col min="3" max="3" width="8.7109375" customWidth="1"/>
    <col min="4" max="5" width="8.42578125" customWidth="1"/>
    <col min="6" max="6" width="9.28515625" customWidth="1"/>
    <col min="7" max="7" width="9.42578125" customWidth="1"/>
    <col min="8" max="8" width="8.42578125" customWidth="1"/>
    <col min="9" max="9" width="9" customWidth="1"/>
    <col min="10" max="10" width="8.7109375" customWidth="1"/>
    <col min="11" max="11" width="9.5703125" customWidth="1"/>
    <col min="12" max="12" width="8.5703125" customWidth="1"/>
    <col min="13" max="13" width="9.42578125" customWidth="1"/>
    <col min="14" max="14" width="9.85546875" customWidth="1"/>
    <col min="15" max="15" width="10" style="31" customWidth="1"/>
    <col min="16" max="16" width="8.28515625" style="35" customWidth="1"/>
  </cols>
  <sheetData>
    <row r="1" spans="1:16" x14ac:dyDescent="0.25">
      <c r="A1" s="1"/>
      <c r="B1" s="2"/>
      <c r="C1" s="3"/>
      <c r="D1" s="3"/>
      <c r="E1" s="3"/>
      <c r="F1" s="3"/>
      <c r="G1" s="4"/>
      <c r="H1" s="4"/>
      <c r="I1" s="4"/>
      <c r="J1" s="4"/>
      <c r="K1" s="46" t="s">
        <v>0</v>
      </c>
      <c r="L1" s="46"/>
      <c r="M1" s="46"/>
      <c r="N1" s="46"/>
    </row>
    <row r="2" spans="1:16" x14ac:dyDescent="0.25">
      <c r="A2" s="44" t="s">
        <v>111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7"/>
      <c r="P2" s="37"/>
    </row>
    <row r="3" spans="1:16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6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6" ht="48.75" customHeight="1" x14ac:dyDescent="0.25">
      <c r="A6" s="48" t="s">
        <v>3</v>
      </c>
      <c r="B6" s="11"/>
      <c r="C6" s="50" t="s">
        <v>4</v>
      </c>
      <c r="D6" s="51"/>
      <c r="E6" s="50" t="s">
        <v>5</v>
      </c>
      <c r="F6" s="51"/>
      <c r="G6" s="50" t="s">
        <v>6</v>
      </c>
      <c r="H6" s="51"/>
      <c r="I6" s="52" t="s">
        <v>7</v>
      </c>
      <c r="J6" s="53"/>
      <c r="K6" s="54" t="s">
        <v>8</v>
      </c>
      <c r="L6" s="55"/>
      <c r="M6" s="56"/>
      <c r="N6" s="45" t="s">
        <v>9</v>
      </c>
      <c r="O6" s="40" t="s">
        <v>109</v>
      </c>
      <c r="P6" s="42" t="s">
        <v>110</v>
      </c>
    </row>
    <row r="7" spans="1:16" ht="61.5" customHeight="1" x14ac:dyDescent="0.25">
      <c r="A7" s="49"/>
      <c r="B7" s="11" t="s">
        <v>10</v>
      </c>
      <c r="C7" s="23" t="s">
        <v>11</v>
      </c>
      <c r="D7" s="23" t="s">
        <v>108</v>
      </c>
      <c r="E7" s="23" t="s">
        <v>11</v>
      </c>
      <c r="F7" s="23" t="s">
        <v>108</v>
      </c>
      <c r="G7" s="23" t="s">
        <v>11</v>
      </c>
      <c r="H7" s="23" t="s">
        <v>108</v>
      </c>
      <c r="I7" s="23" t="s">
        <v>11</v>
      </c>
      <c r="J7" s="23" t="s">
        <v>108</v>
      </c>
      <c r="K7" s="23" t="s">
        <v>11</v>
      </c>
      <c r="L7" s="5" t="s">
        <v>12</v>
      </c>
      <c r="M7" s="23" t="s">
        <v>108</v>
      </c>
      <c r="N7" s="45"/>
      <c r="O7" s="41"/>
      <c r="P7" s="43"/>
    </row>
    <row r="8" spans="1:16" x14ac:dyDescent="0.25">
      <c r="A8" s="11" t="s">
        <v>13</v>
      </c>
      <c r="B8" s="11" t="s">
        <v>14</v>
      </c>
      <c r="C8" s="23">
        <v>3</v>
      </c>
      <c r="D8" s="23"/>
      <c r="E8" s="11" t="s">
        <v>15</v>
      </c>
      <c r="F8" s="11"/>
      <c r="G8" s="11" t="s">
        <v>16</v>
      </c>
      <c r="H8" s="11"/>
      <c r="I8" s="11" t="s">
        <v>17</v>
      </c>
      <c r="J8" s="11"/>
      <c r="K8" s="11" t="s">
        <v>18</v>
      </c>
      <c r="L8" s="6">
        <v>9</v>
      </c>
      <c r="M8" s="6"/>
      <c r="N8" s="11" t="s">
        <v>19</v>
      </c>
      <c r="O8" s="32">
        <f t="shared" ref="O8:O56" si="0">D8+F8+H8+J8+M8</f>
        <v>0</v>
      </c>
      <c r="P8" s="36"/>
    </row>
    <row r="9" spans="1:16" x14ac:dyDescent="0.25">
      <c r="A9" s="30" t="s">
        <v>20</v>
      </c>
      <c r="B9" s="29"/>
      <c r="C9" s="21">
        <f>C10</f>
        <v>40000</v>
      </c>
      <c r="D9" s="21">
        <f t="shared" ref="D9:M9" si="1">D10</f>
        <v>39868</v>
      </c>
      <c r="E9" s="21">
        <f t="shared" si="1"/>
        <v>540000</v>
      </c>
      <c r="F9" s="21">
        <f t="shared" si="1"/>
        <v>447812</v>
      </c>
      <c r="G9" s="21">
        <f t="shared" si="1"/>
        <v>90000</v>
      </c>
      <c r="H9" s="21">
        <f t="shared" si="1"/>
        <v>89981</v>
      </c>
      <c r="I9" s="21">
        <f t="shared" si="1"/>
        <v>45000</v>
      </c>
      <c r="J9" s="21">
        <f t="shared" si="1"/>
        <v>44261</v>
      </c>
      <c r="K9" s="21">
        <f t="shared" si="1"/>
        <v>487900</v>
      </c>
      <c r="L9" s="21">
        <f t="shared" si="1"/>
        <v>12100</v>
      </c>
      <c r="M9" s="21">
        <f t="shared" si="1"/>
        <v>564017</v>
      </c>
      <c r="N9" s="34">
        <f>C9+E9+G9+I9+K9+L9</f>
        <v>1215000</v>
      </c>
      <c r="O9" s="33">
        <f t="shared" si="0"/>
        <v>1185939</v>
      </c>
      <c r="P9" s="38">
        <f>(O9/N9)</f>
        <v>0.97608148148148144</v>
      </c>
    </row>
    <row r="10" spans="1:16" x14ac:dyDescent="0.25">
      <c r="A10" s="24" t="s">
        <v>21</v>
      </c>
      <c r="B10" s="7"/>
      <c r="C10" s="8">
        <f>C11</f>
        <v>40000</v>
      </c>
      <c r="D10" s="8">
        <f t="shared" ref="D10:M10" si="2">D11</f>
        <v>39868</v>
      </c>
      <c r="E10" s="8">
        <f t="shared" si="2"/>
        <v>540000</v>
      </c>
      <c r="F10" s="8">
        <f t="shared" si="2"/>
        <v>447812</v>
      </c>
      <c r="G10" s="8">
        <f t="shared" si="2"/>
        <v>90000</v>
      </c>
      <c r="H10" s="8">
        <f t="shared" si="2"/>
        <v>89981</v>
      </c>
      <c r="I10" s="8">
        <f t="shared" si="2"/>
        <v>45000</v>
      </c>
      <c r="J10" s="8">
        <f t="shared" si="2"/>
        <v>44261</v>
      </c>
      <c r="K10" s="8">
        <f t="shared" si="2"/>
        <v>487900</v>
      </c>
      <c r="L10" s="8">
        <f t="shared" si="2"/>
        <v>12100</v>
      </c>
      <c r="M10" s="8">
        <f t="shared" si="2"/>
        <v>564017</v>
      </c>
      <c r="N10" s="8">
        <f>C10+E10+G10+I10+K10+L10</f>
        <v>1215000</v>
      </c>
      <c r="O10" s="32">
        <f t="shared" si="0"/>
        <v>1185939</v>
      </c>
      <c r="P10" s="38">
        <f t="shared" ref="P10:P57" si="3">(O10/N10)</f>
        <v>0.97608148148148144</v>
      </c>
    </row>
    <row r="11" spans="1:16" ht="34.5" x14ac:dyDescent="0.25">
      <c r="A11" s="25" t="s">
        <v>22</v>
      </c>
      <c r="B11" s="7" t="s">
        <v>23</v>
      </c>
      <c r="C11" s="8">
        <f>C21</f>
        <v>40000</v>
      </c>
      <c r="D11" s="8">
        <f>D21</f>
        <v>39868</v>
      </c>
      <c r="E11" s="8">
        <f t="shared" ref="E11:M11" si="4">E21</f>
        <v>540000</v>
      </c>
      <c r="F11" s="8">
        <f t="shared" si="4"/>
        <v>447812</v>
      </c>
      <c r="G11" s="8">
        <f t="shared" si="4"/>
        <v>90000</v>
      </c>
      <c r="H11" s="8">
        <f t="shared" si="4"/>
        <v>89981</v>
      </c>
      <c r="I11" s="8">
        <f t="shared" si="4"/>
        <v>45000</v>
      </c>
      <c r="J11" s="8">
        <f t="shared" si="4"/>
        <v>44261</v>
      </c>
      <c r="K11" s="8">
        <f t="shared" si="4"/>
        <v>487900</v>
      </c>
      <c r="L11" s="8">
        <f t="shared" si="4"/>
        <v>12100</v>
      </c>
      <c r="M11" s="8">
        <f t="shared" si="4"/>
        <v>564017</v>
      </c>
      <c r="N11" s="9">
        <v>1002900</v>
      </c>
      <c r="O11" s="32">
        <f t="shared" si="0"/>
        <v>1185939</v>
      </c>
      <c r="P11" s="38"/>
    </row>
    <row r="12" spans="1:16" x14ac:dyDescent="0.25">
      <c r="A12" s="26" t="s">
        <v>24</v>
      </c>
      <c r="B12" s="10"/>
      <c r="C12" s="9"/>
      <c r="D12" s="9"/>
      <c r="E12" s="9"/>
      <c r="F12" s="9"/>
      <c r="G12" s="9"/>
      <c r="H12" s="9"/>
      <c r="I12" s="9"/>
      <c r="J12" s="9"/>
      <c r="K12" s="9"/>
      <c r="L12" s="9">
        <v>12100</v>
      </c>
      <c r="M12" s="9"/>
      <c r="N12" s="9">
        <v>12100</v>
      </c>
      <c r="O12" s="32">
        <f t="shared" si="0"/>
        <v>0</v>
      </c>
      <c r="P12" s="38">
        <f t="shared" si="3"/>
        <v>0</v>
      </c>
    </row>
    <row r="13" spans="1:16" x14ac:dyDescent="0.25">
      <c r="A13" s="27" t="s">
        <v>25</v>
      </c>
      <c r="B13" s="11" t="s">
        <v>26</v>
      </c>
      <c r="C13" s="9"/>
      <c r="D13" s="9"/>
      <c r="E13" s="9"/>
      <c r="F13" s="9"/>
      <c r="G13" s="9"/>
      <c r="H13" s="9"/>
      <c r="I13" s="9"/>
      <c r="J13" s="9"/>
      <c r="K13" s="9"/>
      <c r="L13" s="9">
        <v>-200</v>
      </c>
      <c r="M13" s="9"/>
      <c r="N13" s="9">
        <v>-200</v>
      </c>
      <c r="O13" s="32">
        <f t="shared" si="0"/>
        <v>0</v>
      </c>
      <c r="P13" s="38">
        <f t="shared" si="3"/>
        <v>0</v>
      </c>
    </row>
    <row r="14" spans="1:16" ht="22.5" x14ac:dyDescent="0.25">
      <c r="A14" s="27" t="s">
        <v>27</v>
      </c>
      <c r="B14" s="11" t="s">
        <v>28</v>
      </c>
      <c r="C14" s="9"/>
      <c r="D14" s="9"/>
      <c r="E14" s="9"/>
      <c r="F14" s="9"/>
      <c r="G14" s="9"/>
      <c r="H14" s="9"/>
      <c r="I14" s="9"/>
      <c r="J14" s="9"/>
      <c r="K14" s="9"/>
      <c r="L14" s="9">
        <v>6000</v>
      </c>
      <c r="M14" s="9"/>
      <c r="N14" s="9">
        <v>6000</v>
      </c>
      <c r="O14" s="32">
        <f t="shared" si="0"/>
        <v>0</v>
      </c>
      <c r="P14" s="38">
        <f t="shared" si="3"/>
        <v>0</v>
      </c>
    </row>
    <row r="15" spans="1:16" x14ac:dyDescent="0.25">
      <c r="A15" s="27" t="s">
        <v>29</v>
      </c>
      <c r="B15" s="11" t="s">
        <v>30</v>
      </c>
      <c r="C15" s="9"/>
      <c r="D15" s="9"/>
      <c r="E15" s="9"/>
      <c r="F15" s="9"/>
      <c r="G15" s="9"/>
      <c r="H15" s="9"/>
      <c r="I15" s="9"/>
      <c r="J15" s="9"/>
      <c r="K15" s="9"/>
      <c r="L15" s="9">
        <v>6300</v>
      </c>
      <c r="M15" s="9"/>
      <c r="N15" s="9">
        <v>6300</v>
      </c>
      <c r="O15" s="32">
        <f t="shared" si="0"/>
        <v>0</v>
      </c>
      <c r="P15" s="38">
        <f t="shared" si="3"/>
        <v>0</v>
      </c>
    </row>
    <row r="16" spans="1:16" x14ac:dyDescent="0.25">
      <c r="A16" s="27" t="s">
        <v>31</v>
      </c>
      <c r="B16" s="11" t="s">
        <v>32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2">
        <f t="shared" si="0"/>
        <v>0</v>
      </c>
      <c r="P16" s="38">
        <v>0</v>
      </c>
    </row>
    <row r="17" spans="1:16" x14ac:dyDescent="0.25">
      <c r="A17" s="27" t="s">
        <v>33</v>
      </c>
      <c r="B17" s="11" t="s">
        <v>34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32">
        <f t="shared" si="0"/>
        <v>0</v>
      </c>
      <c r="P17" s="38">
        <v>0</v>
      </c>
    </row>
    <row r="18" spans="1:16" x14ac:dyDescent="0.25">
      <c r="A18" s="26" t="s">
        <v>35</v>
      </c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32">
        <f t="shared" si="0"/>
        <v>0</v>
      </c>
      <c r="P18" s="38">
        <v>0</v>
      </c>
    </row>
    <row r="19" spans="1:16" x14ac:dyDescent="0.25">
      <c r="A19" s="28" t="s">
        <v>36</v>
      </c>
      <c r="B19" s="29"/>
      <c r="C19" s="21">
        <f>C21</f>
        <v>40000</v>
      </c>
      <c r="D19" s="21">
        <f t="shared" ref="D19:O19" si="5">D21</f>
        <v>39868</v>
      </c>
      <c r="E19" s="21">
        <f t="shared" si="5"/>
        <v>540000</v>
      </c>
      <c r="F19" s="21">
        <f t="shared" si="5"/>
        <v>447812</v>
      </c>
      <c r="G19" s="21">
        <f t="shared" si="5"/>
        <v>90000</v>
      </c>
      <c r="H19" s="21">
        <f t="shared" si="5"/>
        <v>89981</v>
      </c>
      <c r="I19" s="21">
        <f t="shared" si="5"/>
        <v>45000</v>
      </c>
      <c r="J19" s="21">
        <f t="shared" si="5"/>
        <v>44261</v>
      </c>
      <c r="K19" s="21">
        <f t="shared" si="5"/>
        <v>487900</v>
      </c>
      <c r="L19" s="21">
        <f t="shared" si="5"/>
        <v>12100</v>
      </c>
      <c r="M19" s="21">
        <f t="shared" si="5"/>
        <v>564017</v>
      </c>
      <c r="N19" s="21">
        <f t="shared" si="5"/>
        <v>1215000</v>
      </c>
      <c r="O19" s="21">
        <f t="shared" si="5"/>
        <v>1185939</v>
      </c>
      <c r="P19" s="38">
        <f t="shared" si="3"/>
        <v>0.97608148148148144</v>
      </c>
    </row>
    <row r="20" spans="1:16" x14ac:dyDescent="0.25">
      <c r="A20" s="26"/>
      <c r="B20" s="10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32"/>
      <c r="P20" s="38"/>
    </row>
    <row r="21" spans="1:16" ht="22.5" x14ac:dyDescent="0.25">
      <c r="A21" s="26" t="s">
        <v>37</v>
      </c>
      <c r="B21" s="10"/>
      <c r="C21" s="8">
        <f>C57</f>
        <v>40000</v>
      </c>
      <c r="D21" s="8">
        <f t="shared" ref="D21:O21" si="6">D57</f>
        <v>39868</v>
      </c>
      <c r="E21" s="8">
        <f t="shared" si="6"/>
        <v>540000</v>
      </c>
      <c r="F21" s="8">
        <f t="shared" si="6"/>
        <v>447812</v>
      </c>
      <c r="G21" s="8">
        <f t="shared" si="6"/>
        <v>90000</v>
      </c>
      <c r="H21" s="8">
        <f t="shared" si="6"/>
        <v>89981</v>
      </c>
      <c r="I21" s="8">
        <f t="shared" si="6"/>
        <v>45000</v>
      </c>
      <c r="J21" s="8">
        <f t="shared" si="6"/>
        <v>44261</v>
      </c>
      <c r="K21" s="8">
        <f t="shared" si="6"/>
        <v>487900</v>
      </c>
      <c r="L21" s="8">
        <f t="shared" si="6"/>
        <v>12100</v>
      </c>
      <c r="M21" s="8">
        <f t="shared" si="6"/>
        <v>564017</v>
      </c>
      <c r="N21" s="8">
        <f t="shared" si="6"/>
        <v>1215000</v>
      </c>
      <c r="O21" s="8">
        <f t="shared" si="6"/>
        <v>1185939</v>
      </c>
      <c r="P21" s="38">
        <f t="shared" si="3"/>
        <v>0.97608148148148144</v>
      </c>
    </row>
    <row r="22" spans="1:16" ht="22.5" x14ac:dyDescent="0.25">
      <c r="A22" s="26" t="s">
        <v>38</v>
      </c>
      <c r="B22" s="10" t="s">
        <v>39</v>
      </c>
      <c r="C22" s="8">
        <v>21985</v>
      </c>
      <c r="D22" s="8">
        <v>21853</v>
      </c>
      <c r="E22" s="8">
        <v>253168</v>
      </c>
      <c r="F22" s="8">
        <v>253168</v>
      </c>
      <c r="G22" s="8">
        <v>64469</v>
      </c>
      <c r="H22" s="8">
        <v>64450</v>
      </c>
      <c r="I22" s="8">
        <v>22539</v>
      </c>
      <c r="J22" s="8">
        <v>21800</v>
      </c>
      <c r="K22" s="8">
        <v>274608</v>
      </c>
      <c r="L22" s="9">
        <v>0</v>
      </c>
      <c r="M22" s="9">
        <v>274608</v>
      </c>
      <c r="N22" s="8">
        <f t="shared" ref="N22:N47" si="7">C22+E22+G22+I22+K22</f>
        <v>636769</v>
      </c>
      <c r="O22" s="32">
        <f t="shared" si="0"/>
        <v>635879</v>
      </c>
      <c r="P22" s="38">
        <f t="shared" si="3"/>
        <v>0.99860231889429296</v>
      </c>
    </row>
    <row r="23" spans="1:16" ht="22.5" x14ac:dyDescent="0.25">
      <c r="A23" s="26" t="s">
        <v>40</v>
      </c>
      <c r="B23" s="10" t="s">
        <v>41</v>
      </c>
      <c r="C23" s="8">
        <f>C24+C25+C26+C27+C28</f>
        <v>441</v>
      </c>
      <c r="D23" s="8">
        <f t="shared" ref="D23:O23" si="8">D24+D25+D26+D27+D28</f>
        <v>441</v>
      </c>
      <c r="E23" s="8">
        <f t="shared" si="8"/>
        <v>10376</v>
      </c>
      <c r="F23" s="8">
        <f t="shared" si="8"/>
        <v>10376</v>
      </c>
      <c r="G23" s="8">
        <f t="shared" si="8"/>
        <v>1265</v>
      </c>
      <c r="H23" s="8">
        <f t="shared" si="8"/>
        <v>1265</v>
      </c>
      <c r="I23" s="8">
        <f t="shared" si="8"/>
        <v>377</v>
      </c>
      <c r="J23" s="8">
        <f t="shared" si="8"/>
        <v>377</v>
      </c>
      <c r="K23" s="8">
        <f t="shared" si="8"/>
        <v>16353</v>
      </c>
      <c r="L23" s="8">
        <f t="shared" si="8"/>
        <v>0</v>
      </c>
      <c r="M23" s="8">
        <f t="shared" si="8"/>
        <v>16353</v>
      </c>
      <c r="N23" s="8">
        <f t="shared" si="8"/>
        <v>28812</v>
      </c>
      <c r="O23" s="8">
        <f t="shared" si="8"/>
        <v>28812</v>
      </c>
      <c r="P23" s="38">
        <f t="shared" si="3"/>
        <v>1</v>
      </c>
    </row>
    <row r="24" spans="1:16" ht="22.5" x14ac:dyDescent="0.25">
      <c r="A24" s="27" t="s">
        <v>42</v>
      </c>
      <c r="B24" s="11" t="s">
        <v>43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1560</v>
      </c>
      <c r="L24" s="9">
        <v>0</v>
      </c>
      <c r="M24" s="8">
        <v>1560</v>
      </c>
      <c r="N24" s="8">
        <f t="shared" si="7"/>
        <v>1560</v>
      </c>
      <c r="O24" s="32">
        <f t="shared" si="0"/>
        <v>1560</v>
      </c>
      <c r="P24" s="38">
        <f t="shared" si="3"/>
        <v>1</v>
      </c>
    </row>
    <row r="25" spans="1:16" ht="22.5" x14ac:dyDescent="0.25">
      <c r="A25" s="27" t="s">
        <v>44</v>
      </c>
      <c r="B25" s="11" t="s">
        <v>45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8">
        <f t="shared" si="7"/>
        <v>0</v>
      </c>
      <c r="O25" s="32">
        <f t="shared" si="0"/>
        <v>0</v>
      </c>
      <c r="P25" s="38">
        <v>0</v>
      </c>
    </row>
    <row r="26" spans="1:16" x14ac:dyDescent="0.25">
      <c r="A26" s="27" t="s">
        <v>46</v>
      </c>
      <c r="B26" s="11" t="s">
        <v>47</v>
      </c>
      <c r="C26" s="9">
        <v>441</v>
      </c>
      <c r="D26" s="9">
        <v>441</v>
      </c>
      <c r="E26" s="9">
        <v>5038</v>
      </c>
      <c r="F26" s="9">
        <v>5038</v>
      </c>
      <c r="G26" s="9">
        <v>1265</v>
      </c>
      <c r="H26" s="9">
        <v>1265</v>
      </c>
      <c r="I26" s="9">
        <v>377</v>
      </c>
      <c r="J26" s="9">
        <v>377</v>
      </c>
      <c r="K26" s="9">
        <v>9312</v>
      </c>
      <c r="L26" s="9">
        <v>0</v>
      </c>
      <c r="M26" s="9">
        <v>9312</v>
      </c>
      <c r="N26" s="8">
        <f t="shared" si="7"/>
        <v>16433</v>
      </c>
      <c r="O26" s="32">
        <f t="shared" si="0"/>
        <v>16433</v>
      </c>
      <c r="P26" s="38">
        <f t="shared" si="3"/>
        <v>1</v>
      </c>
    </row>
    <row r="27" spans="1:16" ht="22.5" x14ac:dyDescent="0.25">
      <c r="A27" s="27" t="s">
        <v>48</v>
      </c>
      <c r="B27" s="11" t="s">
        <v>49</v>
      </c>
      <c r="C27" s="9">
        <v>0</v>
      </c>
      <c r="D27" s="9">
        <v>0</v>
      </c>
      <c r="E27" s="9">
        <v>3166</v>
      </c>
      <c r="F27" s="9">
        <v>3166</v>
      </c>
      <c r="G27" s="9">
        <v>0</v>
      </c>
      <c r="H27" s="9">
        <v>0</v>
      </c>
      <c r="I27" s="9">
        <v>0</v>
      </c>
      <c r="J27" s="9">
        <v>0</v>
      </c>
      <c r="K27" s="9">
        <v>3236</v>
      </c>
      <c r="L27" s="9">
        <v>0</v>
      </c>
      <c r="M27" s="9">
        <v>3236</v>
      </c>
      <c r="N27" s="8">
        <f t="shared" si="7"/>
        <v>6402</v>
      </c>
      <c r="O27" s="32">
        <f t="shared" si="0"/>
        <v>6402</v>
      </c>
      <c r="P27" s="38">
        <f t="shared" si="3"/>
        <v>1</v>
      </c>
    </row>
    <row r="28" spans="1:16" ht="22.5" x14ac:dyDescent="0.25">
      <c r="A28" s="27" t="s">
        <v>50</v>
      </c>
      <c r="B28" s="11" t="s">
        <v>51</v>
      </c>
      <c r="C28" s="9">
        <v>0</v>
      </c>
      <c r="D28" s="9">
        <v>0</v>
      </c>
      <c r="E28" s="9">
        <v>2172</v>
      </c>
      <c r="F28" s="9">
        <v>2172</v>
      </c>
      <c r="G28" s="9">
        <v>0</v>
      </c>
      <c r="H28" s="9">
        <v>0</v>
      </c>
      <c r="I28" s="9">
        <v>0</v>
      </c>
      <c r="J28" s="9">
        <v>0</v>
      </c>
      <c r="K28" s="9">
        <v>2245</v>
      </c>
      <c r="L28" s="9">
        <v>0</v>
      </c>
      <c r="M28" s="9">
        <v>2245</v>
      </c>
      <c r="N28" s="8">
        <f t="shared" si="7"/>
        <v>4417</v>
      </c>
      <c r="O28" s="32">
        <f t="shared" si="0"/>
        <v>4417</v>
      </c>
      <c r="P28" s="38">
        <f t="shared" si="3"/>
        <v>1</v>
      </c>
    </row>
    <row r="29" spans="1:16" ht="22.5" x14ac:dyDescent="0.25">
      <c r="A29" s="26" t="s">
        <v>52</v>
      </c>
      <c r="B29" s="10" t="s">
        <v>53</v>
      </c>
      <c r="C29" s="8">
        <f>C30+C32+C33</f>
        <v>4447</v>
      </c>
      <c r="D29" s="8">
        <f>D30+D32+D33</f>
        <v>4447</v>
      </c>
      <c r="E29" s="8">
        <f t="shared" ref="E29:O29" si="9">E30+E32+E33</f>
        <v>51291</v>
      </c>
      <c r="F29" s="8">
        <f t="shared" si="9"/>
        <v>51291</v>
      </c>
      <c r="G29" s="8">
        <f t="shared" si="9"/>
        <v>12980</v>
      </c>
      <c r="H29" s="8">
        <f t="shared" si="9"/>
        <v>12980</v>
      </c>
      <c r="I29" s="8">
        <f t="shared" si="9"/>
        <v>4362</v>
      </c>
      <c r="J29" s="8">
        <f t="shared" si="9"/>
        <v>4362</v>
      </c>
      <c r="K29" s="8">
        <f t="shared" si="9"/>
        <v>56678</v>
      </c>
      <c r="L29" s="8">
        <f t="shared" si="9"/>
        <v>0</v>
      </c>
      <c r="M29" s="8">
        <f t="shared" si="9"/>
        <v>56678</v>
      </c>
      <c r="N29" s="8">
        <f t="shared" si="9"/>
        <v>129758</v>
      </c>
      <c r="O29" s="8">
        <f t="shared" si="9"/>
        <v>129758</v>
      </c>
      <c r="P29" s="38">
        <f t="shared" si="3"/>
        <v>1</v>
      </c>
    </row>
    <row r="30" spans="1:16" x14ac:dyDescent="0.25">
      <c r="A30" s="27" t="s">
        <v>54</v>
      </c>
      <c r="B30" s="11" t="s">
        <v>55</v>
      </c>
      <c r="C30" s="9">
        <v>2752</v>
      </c>
      <c r="D30" s="9">
        <v>2752</v>
      </c>
      <c r="E30" s="9">
        <v>33698</v>
      </c>
      <c r="F30" s="9">
        <v>33698</v>
      </c>
      <c r="G30" s="9">
        <v>8438</v>
      </c>
      <c r="H30" s="9">
        <v>8438</v>
      </c>
      <c r="I30" s="9">
        <v>2849</v>
      </c>
      <c r="J30" s="9">
        <v>2849</v>
      </c>
      <c r="K30" s="9">
        <v>38547</v>
      </c>
      <c r="L30" s="9">
        <v>0</v>
      </c>
      <c r="M30" s="9">
        <v>38547</v>
      </c>
      <c r="N30" s="8">
        <f t="shared" si="7"/>
        <v>86284</v>
      </c>
      <c r="O30" s="32">
        <f t="shared" si="0"/>
        <v>86284</v>
      </c>
      <c r="P30" s="38">
        <f t="shared" si="3"/>
        <v>1</v>
      </c>
    </row>
    <row r="31" spans="1:16" x14ac:dyDescent="0.25">
      <c r="A31" s="27" t="s">
        <v>56</v>
      </c>
      <c r="B31" s="11" t="s">
        <v>57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8">
        <f t="shared" si="7"/>
        <v>0</v>
      </c>
      <c r="O31" s="32">
        <f t="shared" si="0"/>
        <v>0</v>
      </c>
      <c r="P31" s="38">
        <v>0</v>
      </c>
    </row>
    <row r="32" spans="1:16" x14ac:dyDescent="0.25">
      <c r="A32" s="27" t="s">
        <v>58</v>
      </c>
      <c r="B32" s="11" t="s">
        <v>59</v>
      </c>
      <c r="C32" s="9">
        <v>1105</v>
      </c>
      <c r="D32" s="9">
        <v>1105</v>
      </c>
      <c r="E32" s="9">
        <v>12698</v>
      </c>
      <c r="F32" s="9">
        <v>12698</v>
      </c>
      <c r="G32" s="9">
        <v>3221</v>
      </c>
      <c r="H32" s="9">
        <v>3221</v>
      </c>
      <c r="I32" s="9">
        <v>1079</v>
      </c>
      <c r="J32" s="9">
        <v>1079</v>
      </c>
      <c r="K32" s="9">
        <v>14102</v>
      </c>
      <c r="L32" s="9">
        <v>0</v>
      </c>
      <c r="M32" s="9">
        <v>14102</v>
      </c>
      <c r="N32" s="8">
        <f t="shared" si="7"/>
        <v>32205</v>
      </c>
      <c r="O32" s="32">
        <f t="shared" si="0"/>
        <v>32205</v>
      </c>
      <c r="P32" s="38">
        <f t="shared" si="3"/>
        <v>1</v>
      </c>
    </row>
    <row r="33" spans="1:16" ht="22.5" x14ac:dyDescent="0.25">
      <c r="A33" s="27" t="s">
        <v>60</v>
      </c>
      <c r="B33" s="11" t="s">
        <v>61</v>
      </c>
      <c r="C33" s="9">
        <v>590</v>
      </c>
      <c r="D33" s="9">
        <v>590</v>
      </c>
      <c r="E33" s="9">
        <v>4895</v>
      </c>
      <c r="F33" s="9">
        <v>4895</v>
      </c>
      <c r="G33" s="9">
        <v>1321</v>
      </c>
      <c r="H33" s="9">
        <v>1321</v>
      </c>
      <c r="I33" s="9">
        <v>434</v>
      </c>
      <c r="J33" s="9">
        <v>434</v>
      </c>
      <c r="K33" s="9">
        <v>4029</v>
      </c>
      <c r="L33" s="9">
        <v>0</v>
      </c>
      <c r="M33" s="9">
        <v>4029</v>
      </c>
      <c r="N33" s="8">
        <f t="shared" si="7"/>
        <v>11269</v>
      </c>
      <c r="O33" s="32">
        <f t="shared" si="0"/>
        <v>11269</v>
      </c>
      <c r="P33" s="38">
        <f t="shared" si="3"/>
        <v>1</v>
      </c>
    </row>
    <row r="34" spans="1:16" x14ac:dyDescent="0.25">
      <c r="A34" s="26" t="s">
        <v>62</v>
      </c>
      <c r="B34" s="10" t="s">
        <v>63</v>
      </c>
      <c r="C34" s="8">
        <f>C35+C36+C37+C38+C39+C40+C41+C42+C43+C44+C45</f>
        <v>13127</v>
      </c>
      <c r="D34" s="8">
        <f>D35+D36+D37+D38+D39+D40+D41+D42+D43+D44+D45</f>
        <v>13127</v>
      </c>
      <c r="E34" s="8">
        <f t="shared" ref="E34:O34" si="10">E35+E36+E37+E38+E39+E40+E41+E42+E43+E44+E45</f>
        <v>222525</v>
      </c>
      <c r="F34" s="8">
        <f t="shared" si="10"/>
        <v>130337</v>
      </c>
      <c r="G34" s="8">
        <f t="shared" si="10"/>
        <v>11286</v>
      </c>
      <c r="H34" s="8">
        <f t="shared" si="10"/>
        <v>11286</v>
      </c>
      <c r="I34" s="8">
        <f t="shared" si="10"/>
        <v>17722</v>
      </c>
      <c r="J34" s="8">
        <f t="shared" si="10"/>
        <v>17722</v>
      </c>
      <c r="K34" s="8">
        <f t="shared" si="10"/>
        <v>138618</v>
      </c>
      <c r="L34" s="8">
        <f t="shared" si="10"/>
        <v>12100</v>
      </c>
      <c r="M34" s="8">
        <f t="shared" si="10"/>
        <v>214735</v>
      </c>
      <c r="N34" s="8">
        <f t="shared" si="10"/>
        <v>415378</v>
      </c>
      <c r="O34" s="8">
        <f t="shared" si="10"/>
        <v>387207</v>
      </c>
      <c r="P34" s="38">
        <f t="shared" si="3"/>
        <v>0.93217984582717428</v>
      </c>
    </row>
    <row r="35" spans="1:16" x14ac:dyDescent="0.25">
      <c r="A35" s="27" t="s">
        <v>64</v>
      </c>
      <c r="B35" s="11" t="s">
        <v>65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8">
        <f t="shared" si="7"/>
        <v>0</v>
      </c>
      <c r="O35" s="32">
        <f t="shared" si="0"/>
        <v>0</v>
      </c>
      <c r="P35" s="38">
        <v>0</v>
      </c>
    </row>
    <row r="36" spans="1:16" x14ac:dyDescent="0.25">
      <c r="A36" s="27" t="s">
        <v>66</v>
      </c>
      <c r="B36" s="11" t="s">
        <v>67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100</v>
      </c>
      <c r="L36" s="9">
        <v>0</v>
      </c>
      <c r="M36" s="9">
        <v>100</v>
      </c>
      <c r="N36" s="8">
        <f t="shared" si="7"/>
        <v>100</v>
      </c>
      <c r="O36" s="32">
        <f t="shared" si="0"/>
        <v>100</v>
      </c>
      <c r="P36" s="38">
        <f t="shared" si="3"/>
        <v>1</v>
      </c>
    </row>
    <row r="37" spans="1:16" x14ac:dyDescent="0.25">
      <c r="A37" s="27" t="s">
        <v>68</v>
      </c>
      <c r="B37" s="11" t="s">
        <v>69</v>
      </c>
      <c r="C37" s="9">
        <v>345</v>
      </c>
      <c r="D37" s="9">
        <v>345</v>
      </c>
      <c r="E37" s="9">
        <v>4000</v>
      </c>
      <c r="F37" s="9">
        <v>3428</v>
      </c>
      <c r="G37" s="9">
        <v>840</v>
      </c>
      <c r="H37" s="9">
        <v>840</v>
      </c>
      <c r="I37" s="9">
        <v>336</v>
      </c>
      <c r="J37" s="9">
        <v>336</v>
      </c>
      <c r="K37" s="9">
        <v>5181</v>
      </c>
      <c r="L37" s="9">
        <v>0</v>
      </c>
      <c r="M37" s="9">
        <v>5181</v>
      </c>
      <c r="N37" s="8">
        <f t="shared" si="7"/>
        <v>10702</v>
      </c>
      <c r="O37" s="32">
        <f t="shared" si="0"/>
        <v>10130</v>
      </c>
      <c r="P37" s="38">
        <f t="shared" si="3"/>
        <v>0.94655204634647727</v>
      </c>
    </row>
    <row r="38" spans="1:16" x14ac:dyDescent="0.25">
      <c r="A38" s="27" t="s">
        <v>70</v>
      </c>
      <c r="B38" s="11" t="s">
        <v>71</v>
      </c>
      <c r="C38" s="9">
        <v>11839</v>
      </c>
      <c r="D38" s="9">
        <v>11839</v>
      </c>
      <c r="E38" s="9">
        <v>65106</v>
      </c>
      <c r="F38" s="9">
        <v>65106</v>
      </c>
      <c r="G38" s="9">
        <v>7366</v>
      </c>
      <c r="H38" s="9">
        <v>7366</v>
      </c>
      <c r="I38" s="9">
        <v>14987</v>
      </c>
      <c r="J38" s="9">
        <v>14987</v>
      </c>
      <c r="K38" s="9">
        <v>68890</v>
      </c>
      <c r="L38" s="9">
        <v>0</v>
      </c>
      <c r="M38" s="9">
        <v>132907</v>
      </c>
      <c r="N38" s="8">
        <f t="shared" si="7"/>
        <v>168188</v>
      </c>
      <c r="O38" s="32">
        <f t="shared" si="0"/>
        <v>232205</v>
      </c>
      <c r="P38" s="38">
        <f t="shared" si="3"/>
        <v>1.3806276309843746</v>
      </c>
    </row>
    <row r="39" spans="1:16" x14ac:dyDescent="0.25">
      <c r="A39" s="27" t="s">
        <v>72</v>
      </c>
      <c r="B39" s="11" t="s">
        <v>73</v>
      </c>
      <c r="C39" s="9">
        <v>943</v>
      </c>
      <c r="D39" s="9">
        <v>943</v>
      </c>
      <c r="E39" s="9">
        <v>31876</v>
      </c>
      <c r="F39" s="9">
        <v>31876</v>
      </c>
      <c r="G39" s="9">
        <v>3080</v>
      </c>
      <c r="H39" s="9">
        <v>3080</v>
      </c>
      <c r="I39" s="9">
        <v>2399</v>
      </c>
      <c r="J39" s="9">
        <v>2399</v>
      </c>
      <c r="K39" s="9">
        <v>10914</v>
      </c>
      <c r="L39" s="9">
        <v>12100</v>
      </c>
      <c r="M39" s="9">
        <v>23014</v>
      </c>
      <c r="N39" s="8">
        <f>C39+E39+G39+I39+K39+L39</f>
        <v>61312</v>
      </c>
      <c r="O39" s="32">
        <f t="shared" si="0"/>
        <v>61312</v>
      </c>
      <c r="P39" s="38">
        <f t="shared" si="3"/>
        <v>1</v>
      </c>
    </row>
    <row r="40" spans="1:16" x14ac:dyDescent="0.25">
      <c r="A40" s="27" t="s">
        <v>74</v>
      </c>
      <c r="B40" s="11" t="s">
        <v>75</v>
      </c>
      <c r="C40" s="9">
        <v>0</v>
      </c>
      <c r="D40" s="9">
        <v>0</v>
      </c>
      <c r="E40" s="9">
        <v>9252</v>
      </c>
      <c r="F40" s="9">
        <v>9252</v>
      </c>
      <c r="G40" s="9">
        <v>0</v>
      </c>
      <c r="H40" s="9">
        <v>0</v>
      </c>
      <c r="I40" s="9">
        <v>0</v>
      </c>
      <c r="J40" s="9">
        <v>0</v>
      </c>
      <c r="K40" s="9">
        <v>45597</v>
      </c>
      <c r="L40" s="9">
        <v>0</v>
      </c>
      <c r="M40" s="12">
        <v>45597</v>
      </c>
      <c r="N40" s="8">
        <f t="shared" si="7"/>
        <v>54849</v>
      </c>
      <c r="O40" s="32">
        <f t="shared" si="0"/>
        <v>54849</v>
      </c>
      <c r="P40" s="38">
        <f t="shared" si="3"/>
        <v>1</v>
      </c>
    </row>
    <row r="41" spans="1:16" x14ac:dyDescent="0.25">
      <c r="A41" s="27" t="s">
        <v>76</v>
      </c>
      <c r="B41" s="11" t="s">
        <v>77</v>
      </c>
      <c r="C41" s="9">
        <v>0</v>
      </c>
      <c r="D41" s="9">
        <v>0</v>
      </c>
      <c r="E41" s="9">
        <v>109436</v>
      </c>
      <c r="F41" s="9">
        <v>17820</v>
      </c>
      <c r="G41" s="9">
        <v>0</v>
      </c>
      <c r="H41" s="9">
        <v>0</v>
      </c>
      <c r="I41" s="9">
        <v>0</v>
      </c>
      <c r="J41" s="9">
        <v>0</v>
      </c>
      <c r="K41" s="9">
        <v>4678</v>
      </c>
      <c r="L41" s="9">
        <v>0</v>
      </c>
      <c r="M41" s="12">
        <v>4678</v>
      </c>
      <c r="N41" s="8">
        <f t="shared" si="7"/>
        <v>114114</v>
      </c>
      <c r="O41" s="32">
        <f t="shared" si="0"/>
        <v>22498</v>
      </c>
      <c r="P41" s="38">
        <f t="shared" si="3"/>
        <v>0.19715372346951293</v>
      </c>
    </row>
    <row r="42" spans="1:16" x14ac:dyDescent="0.25">
      <c r="A42" s="27" t="s">
        <v>78</v>
      </c>
      <c r="B42" s="11" t="s">
        <v>79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2">
        <v>0</v>
      </c>
      <c r="N42" s="8">
        <f t="shared" si="7"/>
        <v>0</v>
      </c>
      <c r="O42" s="32">
        <f t="shared" si="0"/>
        <v>0</v>
      </c>
      <c r="P42" s="38">
        <v>0</v>
      </c>
    </row>
    <row r="43" spans="1:16" x14ac:dyDescent="0.25">
      <c r="A43" s="27" t="s">
        <v>80</v>
      </c>
      <c r="B43" s="11" t="s">
        <v>81</v>
      </c>
      <c r="C43" s="9">
        <v>0</v>
      </c>
      <c r="D43" s="9">
        <v>0</v>
      </c>
      <c r="E43" s="9">
        <v>2855</v>
      </c>
      <c r="F43" s="9">
        <v>2855</v>
      </c>
      <c r="G43" s="9">
        <v>0</v>
      </c>
      <c r="H43" s="9">
        <v>0</v>
      </c>
      <c r="I43" s="9">
        <v>0</v>
      </c>
      <c r="J43" s="9">
        <v>0</v>
      </c>
      <c r="K43" s="9">
        <v>3258</v>
      </c>
      <c r="L43" s="9">
        <v>0</v>
      </c>
      <c r="M43" s="12">
        <v>3258</v>
      </c>
      <c r="N43" s="8">
        <f t="shared" si="7"/>
        <v>6113</v>
      </c>
      <c r="O43" s="32">
        <f t="shared" si="0"/>
        <v>6113</v>
      </c>
      <c r="P43" s="38">
        <f t="shared" si="3"/>
        <v>1</v>
      </c>
    </row>
    <row r="44" spans="1:16" x14ac:dyDescent="0.25">
      <c r="A44" s="27" t="s">
        <v>82</v>
      </c>
      <c r="B44" s="11" t="s">
        <v>83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2">
        <v>0</v>
      </c>
      <c r="N44" s="8">
        <f t="shared" si="7"/>
        <v>0</v>
      </c>
      <c r="O44" s="32">
        <f t="shared" si="0"/>
        <v>0</v>
      </c>
      <c r="P44" s="38">
        <v>0</v>
      </c>
    </row>
    <row r="45" spans="1:16" x14ac:dyDescent="0.25">
      <c r="A45" s="27" t="s">
        <v>84</v>
      </c>
      <c r="B45" s="11" t="s">
        <v>85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12">
        <v>0</v>
      </c>
      <c r="N45" s="8">
        <f t="shared" si="7"/>
        <v>0</v>
      </c>
      <c r="O45" s="32">
        <f t="shared" si="0"/>
        <v>0</v>
      </c>
      <c r="P45" s="38">
        <v>0</v>
      </c>
    </row>
    <row r="46" spans="1:16" ht="22.5" x14ac:dyDescent="0.25">
      <c r="A46" s="26" t="s">
        <v>86</v>
      </c>
      <c r="B46" s="10" t="s">
        <v>87</v>
      </c>
      <c r="C46" s="8">
        <v>0</v>
      </c>
      <c r="D46" s="9">
        <v>0</v>
      </c>
      <c r="E46" s="8">
        <f>E47+E48</f>
        <v>2640</v>
      </c>
      <c r="F46" s="8">
        <f t="shared" ref="F46:M46" si="11">F47+F48</f>
        <v>2640</v>
      </c>
      <c r="G46" s="8">
        <f t="shared" si="11"/>
        <v>0</v>
      </c>
      <c r="H46" s="8">
        <f t="shared" si="11"/>
        <v>0</v>
      </c>
      <c r="I46" s="8">
        <f t="shared" si="11"/>
        <v>0</v>
      </c>
      <c r="J46" s="8">
        <f t="shared" si="11"/>
        <v>0</v>
      </c>
      <c r="K46" s="8">
        <f t="shared" si="11"/>
        <v>1643</v>
      </c>
      <c r="L46" s="8">
        <f t="shared" si="11"/>
        <v>0</v>
      </c>
      <c r="M46" s="8">
        <f t="shared" si="11"/>
        <v>1643</v>
      </c>
      <c r="N46" s="8">
        <f t="shared" si="7"/>
        <v>4283</v>
      </c>
      <c r="O46" s="32">
        <f t="shared" si="0"/>
        <v>4283</v>
      </c>
      <c r="P46" s="38">
        <f t="shared" si="3"/>
        <v>1</v>
      </c>
    </row>
    <row r="47" spans="1:16" ht="22.5" x14ac:dyDescent="0.25">
      <c r="A47" s="27" t="s">
        <v>88</v>
      </c>
      <c r="B47" s="11" t="s">
        <v>89</v>
      </c>
      <c r="C47" s="9">
        <v>0</v>
      </c>
      <c r="D47" s="9">
        <v>0</v>
      </c>
      <c r="E47" s="9">
        <v>653</v>
      </c>
      <c r="F47" s="9">
        <v>653</v>
      </c>
      <c r="G47" s="9">
        <v>0</v>
      </c>
      <c r="H47" s="9">
        <v>0</v>
      </c>
      <c r="I47" s="9">
        <v>0</v>
      </c>
      <c r="J47" s="9">
        <v>0</v>
      </c>
      <c r="K47" s="9">
        <v>948</v>
      </c>
      <c r="L47" s="12">
        <v>0</v>
      </c>
      <c r="M47" s="12">
        <v>948</v>
      </c>
      <c r="N47" s="8">
        <f t="shared" si="7"/>
        <v>1601</v>
      </c>
      <c r="O47" s="32">
        <f t="shared" si="0"/>
        <v>1601</v>
      </c>
      <c r="P47" s="38">
        <f t="shared" si="3"/>
        <v>1</v>
      </c>
    </row>
    <row r="48" spans="1:16" ht="22.5" x14ac:dyDescent="0.25">
      <c r="A48" s="27" t="s">
        <v>90</v>
      </c>
      <c r="B48" s="11" t="s">
        <v>91</v>
      </c>
      <c r="C48" s="13">
        <v>0</v>
      </c>
      <c r="D48" s="9">
        <v>0</v>
      </c>
      <c r="E48" s="13">
        <v>1987</v>
      </c>
      <c r="F48" s="13">
        <v>1987</v>
      </c>
      <c r="G48" s="13">
        <v>0</v>
      </c>
      <c r="H48" s="13">
        <v>0</v>
      </c>
      <c r="I48" s="13">
        <v>0</v>
      </c>
      <c r="J48" s="13">
        <v>0</v>
      </c>
      <c r="K48" s="13">
        <v>695</v>
      </c>
      <c r="L48" s="12">
        <v>0</v>
      </c>
      <c r="M48" s="12">
        <v>695</v>
      </c>
      <c r="N48" s="8">
        <f>C48+E48+G48+I48+K48</f>
        <v>2682</v>
      </c>
      <c r="O48" s="32">
        <f t="shared" si="0"/>
        <v>2682</v>
      </c>
      <c r="P48" s="38">
        <f t="shared" si="3"/>
        <v>1</v>
      </c>
    </row>
    <row r="49" spans="1:16" x14ac:dyDescent="0.25">
      <c r="A49" s="26" t="s">
        <v>92</v>
      </c>
      <c r="B49" s="10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32">
        <f t="shared" si="0"/>
        <v>0</v>
      </c>
      <c r="P49" s="38">
        <v>0</v>
      </c>
    </row>
    <row r="50" spans="1:16" x14ac:dyDescent="0.25">
      <c r="A50" s="27" t="s">
        <v>93</v>
      </c>
      <c r="B50" s="11" t="s">
        <v>94</v>
      </c>
      <c r="C50" s="9"/>
      <c r="D50" s="9"/>
      <c r="E50" s="9"/>
      <c r="F50" s="9"/>
      <c r="G50" s="12"/>
      <c r="H50" s="12"/>
      <c r="I50" s="12"/>
      <c r="J50" s="12"/>
      <c r="K50" s="12"/>
      <c r="L50" s="12"/>
      <c r="M50" s="12"/>
      <c r="N50" s="8">
        <v>0</v>
      </c>
      <c r="O50" s="32">
        <f t="shared" si="0"/>
        <v>0</v>
      </c>
      <c r="P50" s="38">
        <v>0</v>
      </c>
    </row>
    <row r="51" spans="1:16" x14ac:dyDescent="0.25">
      <c r="A51" s="27" t="s">
        <v>95</v>
      </c>
      <c r="B51" s="11" t="s">
        <v>96</v>
      </c>
      <c r="C51" s="9"/>
      <c r="D51" s="9"/>
      <c r="E51" s="9"/>
      <c r="F51" s="9"/>
      <c r="G51" s="12"/>
      <c r="H51" s="12"/>
      <c r="I51" s="12"/>
      <c r="J51" s="12"/>
      <c r="K51" s="12"/>
      <c r="L51" s="12"/>
      <c r="M51" s="12"/>
      <c r="N51" s="8">
        <v>0</v>
      </c>
      <c r="O51" s="32">
        <f t="shared" si="0"/>
        <v>0</v>
      </c>
      <c r="P51" s="38">
        <v>0</v>
      </c>
    </row>
    <row r="52" spans="1:16" x14ac:dyDescent="0.25">
      <c r="A52" s="27" t="s">
        <v>97</v>
      </c>
      <c r="B52" s="11"/>
      <c r="C52" s="9"/>
      <c r="D52" s="9"/>
      <c r="E52" s="9"/>
      <c r="F52" s="9"/>
      <c r="G52" s="12"/>
      <c r="H52" s="12"/>
      <c r="I52" s="12"/>
      <c r="J52" s="12"/>
      <c r="K52" s="12"/>
      <c r="L52" s="12"/>
      <c r="M52" s="12"/>
      <c r="N52" s="8">
        <v>0</v>
      </c>
      <c r="O52" s="32">
        <f t="shared" si="0"/>
        <v>0</v>
      </c>
      <c r="P52" s="38">
        <v>0</v>
      </c>
    </row>
    <row r="53" spans="1:16" x14ac:dyDescent="0.25">
      <c r="A53" s="27" t="s">
        <v>98</v>
      </c>
      <c r="B53" s="11"/>
      <c r="C53" s="9"/>
      <c r="D53" s="9"/>
      <c r="E53" s="9"/>
      <c r="F53" s="9"/>
      <c r="G53" s="12"/>
      <c r="H53" s="12"/>
      <c r="I53" s="12"/>
      <c r="J53" s="12"/>
      <c r="K53" s="12"/>
      <c r="L53" s="12"/>
      <c r="M53" s="12"/>
      <c r="N53" s="8">
        <v>0</v>
      </c>
      <c r="O53" s="32">
        <f t="shared" si="0"/>
        <v>0</v>
      </c>
      <c r="P53" s="38">
        <v>0</v>
      </c>
    </row>
    <row r="54" spans="1:16" x14ac:dyDescent="0.25">
      <c r="A54" s="27" t="s">
        <v>99</v>
      </c>
      <c r="B54" s="11"/>
      <c r="C54" s="9"/>
      <c r="D54" s="9"/>
      <c r="E54" s="9"/>
      <c r="F54" s="9"/>
      <c r="G54" s="12"/>
      <c r="H54" s="12"/>
      <c r="I54" s="12"/>
      <c r="J54" s="12"/>
      <c r="K54" s="12"/>
      <c r="L54" s="12"/>
      <c r="M54" s="12"/>
      <c r="N54" s="8">
        <v>0</v>
      </c>
      <c r="O54" s="32">
        <f t="shared" si="0"/>
        <v>0</v>
      </c>
      <c r="P54" s="38">
        <v>0</v>
      </c>
    </row>
    <row r="55" spans="1:16" x14ac:dyDescent="0.25">
      <c r="A55" s="27" t="s">
        <v>100</v>
      </c>
      <c r="B55" s="11"/>
      <c r="C55" s="9"/>
      <c r="D55" s="9"/>
      <c r="E55" s="9"/>
      <c r="F55" s="9"/>
      <c r="G55" s="12"/>
      <c r="H55" s="12"/>
      <c r="I55" s="12"/>
      <c r="J55" s="12"/>
      <c r="K55" s="12"/>
      <c r="L55" s="12"/>
      <c r="M55" s="12"/>
      <c r="N55" s="8">
        <v>0</v>
      </c>
      <c r="O55" s="32">
        <f t="shared" si="0"/>
        <v>0</v>
      </c>
      <c r="P55" s="38">
        <v>0</v>
      </c>
    </row>
    <row r="56" spans="1:16" x14ac:dyDescent="0.25">
      <c r="A56" s="27" t="s">
        <v>101</v>
      </c>
      <c r="B56" s="11"/>
      <c r="C56" s="9"/>
      <c r="D56" s="9"/>
      <c r="E56" s="9"/>
      <c r="F56" s="9"/>
      <c r="G56" s="12"/>
      <c r="H56" s="12"/>
      <c r="I56" s="12"/>
      <c r="J56" s="12"/>
      <c r="K56" s="12"/>
      <c r="L56" s="12"/>
      <c r="M56" s="12"/>
      <c r="N56" s="8">
        <v>0</v>
      </c>
      <c r="O56" s="32">
        <f t="shared" si="0"/>
        <v>0</v>
      </c>
      <c r="P56" s="38">
        <v>0</v>
      </c>
    </row>
    <row r="57" spans="1:16" x14ac:dyDescent="0.25">
      <c r="A57" s="26" t="s">
        <v>102</v>
      </c>
      <c r="B57" s="10"/>
      <c r="C57" s="14">
        <f>C22+C23+C29+C34+C46</f>
        <v>40000</v>
      </c>
      <c r="D57" s="14">
        <f t="shared" ref="D57:M57" si="12">D22+D23+D29+D34+D46</f>
        <v>39868</v>
      </c>
      <c r="E57" s="14">
        <f t="shared" si="12"/>
        <v>540000</v>
      </c>
      <c r="F57" s="14">
        <f t="shared" si="12"/>
        <v>447812</v>
      </c>
      <c r="G57" s="14">
        <f t="shared" si="12"/>
        <v>90000</v>
      </c>
      <c r="H57" s="14">
        <f t="shared" si="12"/>
        <v>89981</v>
      </c>
      <c r="I57" s="14">
        <f t="shared" si="12"/>
        <v>45000</v>
      </c>
      <c r="J57" s="14">
        <f t="shared" si="12"/>
        <v>44261</v>
      </c>
      <c r="K57" s="14">
        <f t="shared" si="12"/>
        <v>487900</v>
      </c>
      <c r="L57" s="14">
        <f t="shared" si="12"/>
        <v>12100</v>
      </c>
      <c r="M57" s="14">
        <f t="shared" si="12"/>
        <v>564017</v>
      </c>
      <c r="N57" s="14">
        <f>C57+E57+G57+I57+K57+L57</f>
        <v>1215000</v>
      </c>
      <c r="O57" s="32">
        <f>D57+F57+H57+J57+M57</f>
        <v>1185939</v>
      </c>
      <c r="P57" s="38">
        <f t="shared" si="3"/>
        <v>0.97608148148148144</v>
      </c>
    </row>
    <row r="58" spans="1:16" x14ac:dyDescent="0.25">
      <c r="A58" s="27" t="s">
        <v>103</v>
      </c>
      <c r="B58" s="11"/>
      <c r="C58" s="22">
        <v>3.9408866995073892E-2</v>
      </c>
      <c r="D58" s="22"/>
      <c r="E58" s="22">
        <v>0.33497536945812806</v>
      </c>
      <c r="F58" s="22"/>
      <c r="G58" s="22">
        <v>8.8669950738916259E-2</v>
      </c>
      <c r="H58" s="22"/>
      <c r="I58" s="22">
        <v>4.4334975369458129E-2</v>
      </c>
      <c r="J58" s="22"/>
      <c r="K58" s="22">
        <v>0.4806896551724138</v>
      </c>
      <c r="L58" s="22">
        <v>1.1921182266009852E-2</v>
      </c>
      <c r="M58" s="22"/>
      <c r="N58" s="22">
        <v>0.99999999999999989</v>
      </c>
      <c r="P58" s="39"/>
    </row>
    <row r="59" spans="1:16" x14ac:dyDescent="0.25">
      <c r="A59" s="15"/>
      <c r="B59" s="16"/>
      <c r="C59" s="17"/>
      <c r="D59" s="17"/>
      <c r="E59" s="17"/>
      <c r="F59" s="17"/>
      <c r="G59" s="18"/>
      <c r="H59" s="18"/>
      <c r="I59" s="18"/>
      <c r="J59" s="18"/>
      <c r="K59" s="18"/>
      <c r="L59" s="18"/>
      <c r="M59" s="18"/>
      <c r="N59" s="18"/>
    </row>
    <row r="60" spans="1:16" x14ac:dyDescent="0.25">
      <c r="A60" s="19" t="s">
        <v>104</v>
      </c>
      <c r="B60" s="20"/>
      <c r="C60" s="3"/>
      <c r="D60" s="3"/>
      <c r="E60" s="17"/>
      <c r="F60" s="17"/>
      <c r="G60" s="1" t="s">
        <v>105</v>
      </c>
      <c r="H60" s="1"/>
      <c r="I60" s="1"/>
      <c r="J60" s="1"/>
      <c r="K60" s="18"/>
      <c r="L60" s="18"/>
      <c r="M60" s="18"/>
      <c r="N60" s="18"/>
    </row>
    <row r="61" spans="1:16" x14ac:dyDescent="0.25">
      <c r="A61" s="4" t="s">
        <v>106</v>
      </c>
      <c r="B61" s="2"/>
      <c r="C61" s="3"/>
      <c r="D61" s="3"/>
      <c r="E61" s="3"/>
      <c r="F61" s="3"/>
      <c r="G61" s="4" t="s">
        <v>107</v>
      </c>
      <c r="H61" s="4"/>
      <c r="I61" s="4"/>
      <c r="J61" s="4"/>
      <c r="K61" s="4"/>
      <c r="L61" s="4"/>
      <c r="M61" s="4"/>
      <c r="N61" s="4"/>
    </row>
  </sheetData>
  <mergeCells count="14">
    <mergeCell ref="O6:O7"/>
    <mergeCell ref="P6:P7"/>
    <mergeCell ref="A2:N2"/>
    <mergeCell ref="N6:N7"/>
    <mergeCell ref="K1:N1"/>
    <mergeCell ref="A3:N3"/>
    <mergeCell ref="A4:N4"/>
    <mergeCell ref="A5:N5"/>
    <mergeCell ref="A6:A7"/>
    <mergeCell ref="C6:D6"/>
    <mergeCell ref="E6:F6"/>
    <mergeCell ref="G6:H6"/>
    <mergeCell ref="I6:J6"/>
    <mergeCell ref="K6:M6"/>
  </mergeCells>
  <pageMargins left="0" right="0" top="0.74803149606299213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D.Petrova</cp:lastModifiedBy>
  <cp:lastPrinted>2023-03-10T14:06:57Z</cp:lastPrinted>
  <dcterms:created xsi:type="dcterms:W3CDTF">2023-03-10T13:00:39Z</dcterms:created>
  <dcterms:modified xsi:type="dcterms:W3CDTF">2023-07-06T09:42:07Z</dcterms:modified>
</cp:coreProperties>
</file>