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BUDGET\1. БЮДЖЕТИ\БЮДЖЕТ 2026 юни\2. коригиран бюджет 07.10.2026 г\"/>
    </mc:Choice>
  </mc:AlternateContent>
  <bookViews>
    <workbookView xWindow="0" yWindow="0" windowWidth="28800" windowHeight="11820"/>
  </bookViews>
  <sheets>
    <sheet name="КРИ 2026" sheetId="42" r:id="rId1"/>
  </sheets>
  <definedNames>
    <definedName name="_xlnm._FilterDatabase" localSheetId="0" hidden="1">'КРИ 2026'!$A$7:$Q$189</definedName>
  </definedNames>
  <calcPr calcId="162913"/>
</workbook>
</file>

<file path=xl/calcChain.xml><?xml version="1.0" encoding="utf-8"?>
<calcChain xmlns="http://schemas.openxmlformats.org/spreadsheetml/2006/main">
  <c r="G179" i="42" l="1"/>
  <c r="G180" i="42"/>
  <c r="G181" i="42"/>
  <c r="G182" i="42"/>
  <c r="G183" i="42"/>
  <c r="G184" i="42"/>
  <c r="G185" i="42"/>
  <c r="G186" i="42"/>
  <c r="G187" i="42"/>
  <c r="G188" i="42"/>
  <c r="H189" i="42"/>
  <c r="I189" i="42"/>
  <c r="J189" i="42"/>
  <c r="K189" i="42"/>
  <c r="L189" i="42"/>
  <c r="M189" i="42"/>
  <c r="N189" i="42"/>
  <c r="O189" i="42"/>
  <c r="P189" i="42"/>
  <c r="Q189" i="42"/>
  <c r="G92" i="42" l="1"/>
  <c r="G91" i="42"/>
  <c r="Q125" i="42" l="1"/>
  <c r="Q124" i="42"/>
  <c r="O64" i="42" l="1"/>
  <c r="O62" i="42"/>
  <c r="L159" i="42"/>
  <c r="G39" i="42" l="1"/>
  <c r="I46" i="42"/>
  <c r="P163" i="42" l="1"/>
  <c r="G8" i="42" l="1"/>
  <c r="G123" i="42" l="1"/>
  <c r="L66" i="42" l="1"/>
  <c r="G171" i="42" l="1"/>
  <c r="G170" i="42"/>
  <c r="L59" i="42"/>
  <c r="G178" i="42"/>
  <c r="G177" i="42"/>
  <c r="G176" i="42"/>
  <c r="G175" i="42"/>
  <c r="G174" i="42"/>
  <c r="G173" i="42"/>
  <c r="G172" i="42"/>
  <c r="G169" i="42"/>
  <c r="G168" i="42"/>
  <c r="G167" i="42"/>
  <c r="G166" i="42"/>
  <c r="G165" i="42"/>
  <c r="G164" i="42"/>
  <c r="G163" i="42"/>
  <c r="G162" i="42"/>
  <c r="G161" i="42"/>
  <c r="G160" i="42"/>
  <c r="G159" i="42"/>
  <c r="G158" i="42"/>
  <c r="F158" i="42" s="1"/>
  <c r="G153" i="42"/>
  <c r="G152" i="42"/>
  <c r="G151" i="42"/>
  <c r="G150" i="42"/>
  <c r="G149" i="42"/>
  <c r="G148" i="42"/>
  <c r="G147" i="42"/>
  <c r="G146" i="42"/>
  <c r="G145" i="42"/>
  <c r="G144" i="42"/>
  <c r="G143" i="42"/>
  <c r="G142" i="42"/>
  <c r="G141" i="42"/>
  <c r="G139" i="42"/>
  <c r="G138" i="42"/>
  <c r="G137" i="42"/>
  <c r="G136" i="42"/>
  <c r="G135" i="42"/>
  <c r="F135" i="42" s="1"/>
  <c r="G134" i="42"/>
  <c r="F134" i="42" s="1"/>
  <c r="G133" i="42"/>
  <c r="G132" i="42"/>
  <c r="F132" i="42" s="1"/>
  <c r="G131" i="42"/>
  <c r="F131" i="42" s="1"/>
  <c r="G130" i="42"/>
  <c r="G129" i="42"/>
  <c r="G128" i="42"/>
  <c r="G127" i="42"/>
  <c r="G126" i="42"/>
  <c r="G125" i="42"/>
  <c r="G124" i="42"/>
  <c r="G122" i="42"/>
  <c r="F122" i="42" s="1"/>
  <c r="G121" i="42"/>
  <c r="F121" i="42" s="1"/>
  <c r="G120" i="42"/>
  <c r="F120" i="42" s="1"/>
  <c r="G119" i="42"/>
  <c r="F119" i="42" s="1"/>
  <c r="G118" i="42"/>
  <c r="F118" i="42" s="1"/>
  <c r="G117" i="42"/>
  <c r="F117" i="42" s="1"/>
  <c r="G116" i="42"/>
  <c r="G115" i="42"/>
  <c r="L114" i="42"/>
  <c r="G113" i="42"/>
  <c r="G112" i="42"/>
  <c r="G111" i="42"/>
  <c r="G110" i="42"/>
  <c r="G109" i="42"/>
  <c r="Q108" i="42"/>
  <c r="G107" i="42"/>
  <c r="G106" i="42"/>
  <c r="G105" i="42"/>
  <c r="G104" i="42"/>
  <c r="G103" i="42"/>
  <c r="G102" i="42"/>
  <c r="G101" i="42"/>
  <c r="G100" i="42"/>
  <c r="G99" i="42"/>
  <c r="G98" i="42"/>
  <c r="G97" i="42"/>
  <c r="G96" i="42"/>
  <c r="G95" i="42"/>
  <c r="G94" i="42"/>
  <c r="O93" i="42"/>
  <c r="G93" i="42" s="1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O66" i="42"/>
  <c r="G66" i="42" s="1"/>
  <c r="O65" i="42"/>
  <c r="G65" i="42" s="1"/>
  <c r="G64" i="42"/>
  <c r="O63" i="42"/>
  <c r="G63" i="42" s="1"/>
  <c r="G62" i="42"/>
  <c r="G61" i="42"/>
  <c r="O60" i="42"/>
  <c r="G58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I18" i="42"/>
  <c r="G17" i="42"/>
  <c r="G16" i="42"/>
  <c r="G15" i="42"/>
  <c r="G14" i="42"/>
  <c r="G13" i="42"/>
  <c r="G12" i="42"/>
  <c r="G11" i="42"/>
  <c r="G10" i="42"/>
  <c r="G9" i="42"/>
  <c r="A9" i="42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F189" i="42" l="1"/>
  <c r="G59" i="42"/>
  <c r="G108" i="42"/>
  <c r="G18" i="42"/>
  <c r="G60" i="42"/>
  <c r="G114" i="42"/>
  <c r="G189" i="42" l="1"/>
</calcChain>
</file>

<file path=xl/sharedStrings.xml><?xml version="1.0" encoding="utf-8"?>
<sst xmlns="http://schemas.openxmlformats.org/spreadsheetml/2006/main" count="564" uniqueCount="233">
  <si>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</si>
  <si>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Дирекция/ВРБ</t>
  </si>
  <si>
    <t xml:space="preserve">Разчет за капиталови разходи и инвестиции на Община Шумен </t>
  </si>
  <si>
    <t>Общо:</t>
  </si>
  <si>
    <t>стойност с ДДС /евро/</t>
  </si>
  <si>
    <t>ОП Общински медиен център</t>
  </si>
  <si>
    <t>III ОУ "Димитър
Благоев"</t>
  </si>
  <si>
    <t>Изграждане на сграда - по Програмата за изграждане, пристрояване, надстрояване и реконструкция на детски ясли, детски градини и училища 2020-2022 г., Програма за изграждане, пристрояване, надстрояване и реконструкция на детски ясяи, детски градини и училища 2024-2027 г. и Програма за изграждане и основен ремонт на спортни площадки и физкултурни салони в държавните и общинските училища 2024-2027 г.</t>
  </si>
  <si>
    <t>Климатична система за НЧ с.Дибич</t>
  </si>
  <si>
    <t>пор.№</t>
  </si>
  <si>
    <t>ОП БКС</t>
  </si>
  <si>
    <t>Двигател за специализиран автомобил-вариопреса, МЕРЦЕДЕС Н 8486 ВС -направление "Чистота"</t>
  </si>
  <si>
    <t>Доставка на нов автомобил категория М1- стартирала процедура през 2025 г.-направление "Чистота"</t>
  </si>
  <si>
    <t>Перфоратор /къртач за знаково стопанство /-направление "Благоустройство"</t>
  </si>
  <si>
    <t>Петоперационна дърводелска машина-направление "Строителство"</t>
  </si>
  <si>
    <t>ОП "ТППА"</t>
  </si>
  <si>
    <t>Климатик колонен за нуждите на информационен център към Мемориален комплекс "Създатели на българската държава"</t>
  </si>
  <si>
    <t>ГРАПОЛ/ЧРАИОЛ</t>
  </si>
  <si>
    <t>Топлинна Завеса за централен вход</t>
  </si>
  <si>
    <t xml:space="preserve">Климатици - 4 броя </t>
  </si>
  <si>
    <t>Закупуване на 30 бр. компютри за нуждите на кметствата в община Шумен</t>
  </si>
  <si>
    <t>РИМ - Шумен</t>
  </si>
  <si>
    <t>Резервоар за вода за нуждите на  НИАР „Плиска“</t>
  </si>
  <si>
    <t>"Образование, наука и култура"</t>
  </si>
  <si>
    <t>Авариен ремонт на покрив НЧ"Добри Войников-1856"</t>
  </si>
  <si>
    <t>ОП ОЖИ</t>
  </si>
  <si>
    <t>Изработка, доставка и монтаж на мебели за обзавеждане на приемна - рецепция на Плувен комплекс</t>
  </si>
  <si>
    <t>СПЗ</t>
  </si>
  <si>
    <t>ИОС</t>
  </si>
  <si>
    <t>Администрация</t>
  </si>
  <si>
    <t>Проектиране и осъществяване на авторски надзор за изпълнение на Инвестиционен проект Рехабилитация на ул.,,Поп Андрей''-гр.Шумен с изграждане на водопровод и канализация, Шумен</t>
  </si>
  <si>
    <t>Рехабилитация и реконструкция на ул.,,Оборище'', Шумен</t>
  </si>
  <si>
    <t xml:space="preserve">Проектиране, авторски надзор и изграждане на подпорна стена на ул. "Янко Сакъзов" в имот с ид.83510.666.194, Шумен </t>
  </si>
  <si>
    <t>Инженеринг-проектиране,строителство и авт.надзор за обект:Рехабилитация на път SHU 1187/I-7,о.п.Шумен-о.п.В.Преслав/-Мараш-Салманово/SHU1190/</t>
  </si>
  <si>
    <t>Инженеринг - проектиране, строителство и авторски надзор за обект: Изграждане на прилежащ паркинг към спортна зала ,,Плиска''</t>
  </si>
  <si>
    <t>дейност</t>
  </si>
  <si>
    <t>52-04</t>
  </si>
  <si>
    <t>параграф</t>
  </si>
  <si>
    <t>51-00</t>
  </si>
  <si>
    <t>52-03</t>
  </si>
  <si>
    <t>52-02</t>
  </si>
  <si>
    <t>52-06</t>
  </si>
  <si>
    <t>Проектиране на светофарна уредба на пл. "Кристал" /областна управа/</t>
  </si>
  <si>
    <t>52-01</t>
  </si>
  <si>
    <t>52-05</t>
  </si>
  <si>
    <t>За изготвяне на комплексен проект за инвестиционна инициатива за изграждане на ЗАЛА ЗА ВДИГАНЕ НА ТЕЖЕСТИ И БОРБА, 
в ПИ 83510.665.18</t>
  </si>
  <si>
    <t>LED екрани за Младежки дом и пред спортна зала Младост</t>
  </si>
  <si>
    <t>Пристройка  физкултурен  салон  и
надстройка нови учебни стаи</t>
  </si>
  <si>
    <t xml:space="preserve">държавно </t>
  </si>
  <si>
    <t>местно</t>
  </si>
  <si>
    <t xml:space="preserve">Климатични системи 28 бр. за нуждите на детските ясли       </t>
  </si>
  <si>
    <t xml:space="preserve">Компютърни конфигурации за нуждите на детските ясли 7 бр. </t>
  </si>
  <si>
    <t>Изграждане на закрит спортен басейн</t>
  </si>
  <si>
    <t>Проектиране и авторски надзор за обект: Рехабилитация и реконструкция на улица Захари Стоянов и части от ул. "Бузлуджа" и ул. "Кирил и Методий", в село Царев брод/ОСИП/</t>
  </si>
  <si>
    <t>Рехабилитация и реконструкция на ул.,,Хан Крум'' в с. Царев брод/ОСИП/</t>
  </si>
  <si>
    <t>целева КРИ 2025 г.</t>
  </si>
  <si>
    <t>Секционна врата на работно хале Дивизия</t>
  </si>
  <si>
    <t>ОП СОД</t>
  </si>
  <si>
    <t>Преносими компютъри - 2 бр. за ОП СОД</t>
  </si>
  <si>
    <t>Подопочистващи машини - 2 бр. за ОП ОЖИ</t>
  </si>
  <si>
    <t>"МБАЛ-Шумен" АД</t>
  </si>
  <si>
    <t>Основен ремонт на част от 4-ти етаж на "МБАЛ-Шумен"АД</t>
  </si>
  <si>
    <t>Лек автомобил за нуждите на ЦНСТПЛУИ с. Лозево</t>
  </si>
  <si>
    <t>Основен ремонт на ул. ,,Подполковник Калитин'' от ОТ269 до ОТ282б</t>
  </si>
  <si>
    <t>Реконструкция на водопроводна мрежа с.Лозево</t>
  </si>
  <si>
    <t>Реконструкция на водопроводната мрежа в с. Градище</t>
  </si>
  <si>
    <t>Реконструкция на водопроводната мрежа с. Черенча</t>
  </si>
  <si>
    <t>Транспортно средство за нуждите на КСУ Детелина</t>
  </si>
  <si>
    <t>Придобиване на др.оборудване, маш.и съоръж.</t>
  </si>
  <si>
    <t>Придобиване на компютри и хардуер</t>
  </si>
  <si>
    <t>дофинансиране на ДДД</t>
  </si>
  <si>
    <t>ДГ "Брезичка"</t>
  </si>
  <si>
    <t>СУ "Й.Е.Български"</t>
  </si>
  <si>
    <t>СУ "С.Доброплодни"</t>
  </si>
  <si>
    <t>Рехабилитация и реконструкция на ул.,,Професор Владимир Шкодров'' в участъка от ул.,,Университетска'' до ул.,,Професор Рашо Рашев'' в гр.Шумен,с дължина 349,07м;Етап 1 ,,Рехабилитация на ул. ,,Професор Владимир Шкодров'' от км.0+060 до км.0+160</t>
  </si>
  <si>
    <t>Реконструкция на ул.,,Катюша''</t>
  </si>
  <si>
    <t>Реконструкция на ул.,,Независимост''</t>
  </si>
  <si>
    <t>Детска площадка находяща се на ул. "Цар Освободител" № 12-14, Шумен</t>
  </si>
  <si>
    <t>Детска площадка находяща се на бул."Ришки проход" №20 (източно от блока в зелена площ), Шумен</t>
  </si>
  <si>
    <t>Детска площадка находяща се в междублоково пространство на ул."Силистра" и ул."Съединение" №45, Шумен</t>
  </si>
  <si>
    <t>Детска площадка находяща се между блокове на ул." Ген. Скобелев" № 68-70, Шумен</t>
  </si>
  <si>
    <t>Детска площадка находяща се на ул."Трапезица", Шумен</t>
  </si>
  <si>
    <t>Изграждане на техническа инфраструктура и паркинг под площадното пространство на пл. ,,Освобождение'</t>
  </si>
  <si>
    <t xml:space="preserve">за периода 01.01.2026 г.- 31.12.2026 г. </t>
  </si>
  <si>
    <t>държавно преход остатък</t>
  </si>
  <si>
    <t>Изработка на проект за разширение на "Синя зона 2"</t>
  </si>
  <si>
    <t>53-09</t>
  </si>
  <si>
    <t>Изменение на Общ Устройствен План на гр. Шумен</t>
  </si>
  <si>
    <t>Изменение на Общ Устройствен план на Община Шумен</t>
  </si>
  <si>
    <t xml:space="preserve">ПУП-ПРЗ местност ,,Куванлък''-83дка </t>
  </si>
  <si>
    <t>ПУП на парк ,,Кьошкове''</t>
  </si>
  <si>
    <t>Приложение № 6</t>
  </si>
  <si>
    <t>Реконструкция и реновиране на спортен комплекс „Хиподрум - Кабиок“, по ПМС №400/22.12.2020 г.</t>
  </si>
  <si>
    <t>Дълбоки сондажи кв.Мътница</t>
  </si>
  <si>
    <t>преходен  остатък от местни средства</t>
  </si>
  <si>
    <t>Изграждане на кръгово кръстовище на ул.“Ген. Скобелев, ул.“Марица“ и ул. „Пловдив“, гр. Шумен</t>
  </si>
  <si>
    <t>Изграждане на многоетажен паркинг</t>
  </si>
  <si>
    <t>Изграждане на портал - паметник на 7-ми пехотен Преславски полк - Шумен по ПМС152/24.06.2016 г.</t>
  </si>
  <si>
    <t>Екология</t>
  </si>
  <si>
    <t>Прех.остатък по Инвестиционна прогр.на общини</t>
  </si>
  <si>
    <t>УТ</t>
  </si>
  <si>
    <t>Бариера за нуждите на ДПЛУ Лозево</t>
  </si>
  <si>
    <t>Климатик за нуждите на Кризисен център</t>
  </si>
  <si>
    <t>Закупуване на беседка за нуждите на ЦНСТДМУ</t>
  </si>
  <si>
    <t>Закупуване на климатици за нуждите на наблюдавано жилище-4 бр.</t>
  </si>
  <si>
    <t>Закупуване професионална пералня за нуждите на Дом за стари хора -3 броя</t>
  </si>
  <si>
    <t>Закупуване на компютри за нуждите на Дом за стари хора -3 броя</t>
  </si>
  <si>
    <t>53-01</t>
  </si>
  <si>
    <t>Закупуване на лиценз за нна Дом за стари хора -3 броя</t>
  </si>
  <si>
    <t>Закупуване на компютри за нуждите на ЦСРИДУ -2 броя</t>
  </si>
  <si>
    <t>Закупуване на цветен принтер за нуждите на ЦСРИДУ -2 броя</t>
  </si>
  <si>
    <t>Закупуване на преносими компютри за нуждите на ЦСРИДУ -2 броя</t>
  </si>
  <si>
    <t>Закупуване на оборудване на рехабилитационна зала за нуждите на ЦСРИДУ</t>
  </si>
  <si>
    <t>Закупуване на оборудване на сензорна зала за нуждите на ЦСРИДУ</t>
  </si>
  <si>
    <t>Закупуване на система за видеонаблюдение за нуждите на ЦСРИДУ</t>
  </si>
  <si>
    <t>Закупуване на обзавеждане кабинети за нуждите на ЦСРИДУ -3 броя</t>
  </si>
  <si>
    <t>Закупуване на уреди за рехабилитация за нуждите на ДЦПЛТМУ</t>
  </si>
  <si>
    <t>Закупуване на пътнически автомобил за нуждите на ДЦПЛТМУ</t>
  </si>
  <si>
    <t>Закупуване на климатици за нуждите на Защитено жилище</t>
  </si>
  <si>
    <t>Поставяне на фотоволтаична система за нуждите на Защитено жилище</t>
  </si>
  <si>
    <t>Закупуване на компютри за нуждите на Защитено жилище</t>
  </si>
  <si>
    <t>Закупуване на газово котле за нуждите на ДЦДУ</t>
  </si>
  <si>
    <t>Закупуване автоматична врата за нуждите на ДЦДУ</t>
  </si>
  <si>
    <t>Закупуване контейнери за архив за нуждите на ДЦДУ</t>
  </si>
  <si>
    <t>Закупуване на пътнически бус 7+1+1 с рампа за инвалиди за нуждите на ДЦДУ</t>
  </si>
  <si>
    <t xml:space="preserve">Компютри  – 3 броя </t>
  </si>
  <si>
    <t>Колонен климатик 1 бр</t>
  </si>
  <si>
    <t>Климатици – 2 бр</t>
  </si>
  <si>
    <t>Лабораторен екстрактор</t>
  </si>
  <si>
    <t>Ръчен рентгенов флуоресцентен анализатор</t>
  </si>
  <si>
    <t xml:space="preserve">Фотоволтаична система </t>
  </si>
  <si>
    <t xml:space="preserve">Генератор за ток за ГАНКЦ „Шуменска крепост“ </t>
  </si>
  <si>
    <t>Преходен остатък доф.ДДД</t>
  </si>
  <si>
    <t>Библиотека</t>
  </si>
  <si>
    <t>Придобиване на компютри и хардуер сървър</t>
  </si>
  <si>
    <t>Придобиване на компютри и хардуер UPS</t>
  </si>
  <si>
    <t>Придобиване на копирна машина</t>
  </si>
  <si>
    <t>Преходен остатък  по бюджета с източник целеви субсидии и трансфери и от ДБ и др. бюджетни организации</t>
  </si>
  <si>
    <t>Закупуване на климатици за нуждите на ЦСРИДУ -2 броя</t>
  </si>
  <si>
    <t xml:space="preserve">Закупуване на лиценз за операционна система -2 броя за нуждите на ЦСРИДУ 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</si>
  <si>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Детска градина  „Братя Грим“ в град Шумен“</t>
  </si>
  <si>
    <t>Проектиране (идеен и технически проект и проект по част „Интериор и обзавеждане“) и упражняване на авторски надзор по време на строителството за обект: „Изграждане на сгради за жилищно настаняване“ в град Шумен в УПИ XXIII, кв. 574 в ПИ с идентификатор 83510.658.474</t>
  </si>
  <si>
    <t>Изготвяне на инвестиционен проект и упражняване на авторски надзор по време на строителството за обект: „Реконструкция, основен ремонт и въвеждане на мерки за ЕЕ за обект: „Средношколско общежитие № 2, кв. 234а по плана на гр. Шумен“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</si>
  <si>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„Основен ремонт, реконструкция и въвеждане на мерки за ЕЕ на сграда с цел обособяване на две социални услуги: „Център за кризисно настаняване на деца“ и „Общностен център за ранно детско развитие“ в град Шумен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</si>
  <si>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разкирване на нова социална услуга „Център за бездомни лица и семейства на територията на град Шумен“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</si>
  <si>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разкирване на нова социална услуга „Център за резидентна грижа за пълнолетни лица с трайни увреждания с потребност от постоянни медицински грижи в град Шумен“</t>
  </si>
  <si>
    <t xml:space="preserve">Изготвяне на инвестиционен проект и упражняване на авторски надзор по време на строителството за обект: „Основен ремонт на басейн, самостоятелен обект в съсобствена сграда с инд. № 83510.660.508.4 по КК на град Шумен за осигуряване на терапия и рехабилитация за ползватели на услугата „Общностен център за ранно детско развитие за подкрепа на деца и техните родители и семейства“ </t>
  </si>
  <si>
    <t xml:space="preserve">Проектиране (идеен и технически проект) и упражняване на авторски надзор по време на строителството за обект: „Сграда за превенция и ранна диагностика към „Комплексен онкологичен център  - Шумен“ </t>
  </si>
  <si>
    <t>Подемна платформа за хора намалена подвижност в сградата на Клуб на инвалида в гр. Шумен ул.“ Лайош Кошут“№4</t>
  </si>
  <si>
    <t>Скамейки за резерви за стадион в кв.Дивдядово – 4 броя“</t>
  </si>
  <si>
    <t>СУ Сава Доброплодни</t>
  </si>
  <si>
    <t>Рехабилитация и реконструкция на ул.,,Велико Железов'',кв.Дивдядово</t>
  </si>
  <si>
    <t>Изготвяне проектна документация за обект ,,Помпена станция и черпателен резервоар за минерална вода с. Мараш''</t>
  </si>
  <si>
    <t>целева КРИ 2026 г. 1 903 300 евро</t>
  </si>
  <si>
    <t>Пуп на техническа инфраструктура и паркинг под площадното пространство на пл.,,Освобождение''</t>
  </si>
  <si>
    <t>ПУП на многоетажен паркинг</t>
  </si>
  <si>
    <t>Преносими компютъри - 2 бр. за нуждите на Съвет по нарк.вещества</t>
  </si>
  <si>
    <t>Микробус електрически за нуждите на ОП ОЖИ</t>
  </si>
  <si>
    <t>Специализирана надстройка за полагане на асфалт и попълване на дупки, оборудв.със сист.за подгряване, фреза за рязане на асфалт, духалка за почиств.на дупки,емулгатор и трамбовка</t>
  </si>
  <si>
    <t>Мини челен товарач с прикачен инвентар, оборудван с удължено рамо, мулчер, фреза за асфалт, свредел за дупки и др.</t>
  </si>
  <si>
    <t>Закупуване на специализирана станция за откриване на повреди на подземни кабели, инструменти и апаратура</t>
  </si>
  <si>
    <t>Товарен автомобил/микробус до 3.5 т. за знаково стопанство</t>
  </si>
  <si>
    <t>Автомобил пътн. брой места -9 предназначен за гробищен парк</t>
  </si>
  <si>
    <t>Камион с двойна кабина 6+1</t>
  </si>
  <si>
    <t>микробус 8+1 за ОП ТППА</t>
  </si>
  <si>
    <t>Мултимедиен екран/телевизор за зала 363</t>
  </si>
  <si>
    <t>Инженеринг - проектиране на инвестиционен проект, упражняване на авторски надзор и извършване на СМР дейности  - улично осветление от кръгово кръстовище на път I-7 км 115+756 до връзката с път I-2 и до кръгово кръстовище  на път  I-2 км 118+900 до ИП Шумен</t>
  </si>
  <si>
    <t>сметна стойност</t>
  </si>
  <si>
    <t>Дълбок сондаж за питейно водоснабдяване в с. Царев брод(ППР)</t>
  </si>
  <si>
    <t>Ремонтни дейности по възстановяване на подлез до Автогара Шумен</t>
  </si>
  <si>
    <t>Реконструкция на водопроводна мрежа в с.Салманово(ППР)</t>
  </si>
  <si>
    <t>Реконструкция на водопроводна мрежа в с.Вехтово(ППР)</t>
  </si>
  <si>
    <t>Реконструкция на довеждащ водопровод към с.Друмево(ППР)</t>
  </si>
  <si>
    <t>Дълбок сондаж за питейно водоснабдяване в село Струйно(ППР)</t>
  </si>
  <si>
    <t>Реконструкция на водопроводна мрежа в с.Струйно(ППР)</t>
  </si>
  <si>
    <t>Дълбок сондаж за питейно водоснабдяване в с.Лозево(ППР)</t>
  </si>
  <si>
    <t>Дълбок сондаж за питейно водоснабдяване в с.Белокопитово</t>
  </si>
  <si>
    <t>Дълбок сондаж за питейно водоснабдяване в местност ''Струмбата''</t>
  </si>
  <si>
    <t>Разширяване на детска площадка, зона Арена, Шумен</t>
  </si>
  <si>
    <t>Мостово съоръжение в с. Кладенец, на път SHU-1192, с.Кладенец</t>
  </si>
  <si>
    <t>Мостово съоръжение в с.Овчарово, на ул. ''Марица'', с.Овчарово</t>
  </si>
  <si>
    <t>Мостово съоръжение в с. Илия Блъсково, на ул.''Никола Вапцаров'', с.Илия Блъсково</t>
  </si>
  <si>
    <t>Мостово съоръжение в с. Илия Блъсково, на ул.''Любен Каравелов'', с.Илия Блъсково</t>
  </si>
  <si>
    <t>Мостово съоръжение в с.Велино, на ул.''Пирин'', с.Велино</t>
  </si>
  <si>
    <t>Изграждане на нова подпорна стена на ул. "Ген. Скобелев" с. Градище /зад читалището/, Шумен</t>
  </si>
  <si>
    <t>Инженеринг - проектиране, авторски надзор и изграждане на изкустевени неравности на територията на Община Шумен</t>
  </si>
  <si>
    <t>Детска площадка в с.Мадара, Шумен</t>
  </si>
  <si>
    <t>Изграждане на ул. ''Народни будители" с обследване на водопроводна и канализационна мрежа, Шумен</t>
  </si>
  <si>
    <t>Проектиране на ул.,,Хъшове'',кв.Макак, Шумен</t>
  </si>
  <si>
    <t>Реконструкция на междублоково пространство на ул. ''Дедеагач'' 1 и бул. "Симеон Велики" 7, Шумен</t>
  </si>
  <si>
    <t>Основен ремонт на зала на филхармония "Венета Вичева"- гр. Шумен</t>
  </si>
  <si>
    <t>Основен ремонт на прилежащата инфраструктура на минерална вода, с.Мараш</t>
  </si>
  <si>
    <t>Реконструкция на улична канализация по ул. „Тича“ в участъка от ОК 533 до ОК 531 и изграждане на нова канализация от ОК 531 на ул. „Тича“ до ОК 569А на ул. „Генерал Ганецки“</t>
  </si>
  <si>
    <t>Основен ремонт на КПП на ЦНСТПЛУ с.Лозево</t>
  </si>
  <si>
    <t>Основен ремонт на съществ.сградаза изгр.на физкултурен салон за нуждите на ЦНСТПЛУ с.Лозево</t>
  </si>
  <si>
    <t>Пънически автомобил за нуждите на КСУ Детелина</t>
  </si>
  <si>
    <t>Проектиране на ВиК мрежа на главна улица в с.Илия Блъсково</t>
  </si>
  <si>
    <t>Детска площадка за деца от 0-3 год.,находяща се в междублоково пространство на улица ул."Гиньо Писков" и ул.Перуника</t>
  </si>
  <si>
    <t>Рехабилитация на ул."Цанко Церковски", кв.Дивдядово(ППР)</t>
  </si>
  <si>
    <t>Рехабилитация на ул."Елена Златарова", в участъка от бул."В.Преслав до ул.Петър Енчев" кв.Дивдядово(ППР)</t>
  </si>
  <si>
    <t>Площадка за домашни любимци зад Бадема</t>
  </si>
  <si>
    <t>Площадка за кучета в кв.,,Боян Българанов'', Шумен</t>
  </si>
  <si>
    <t>Парк южно от МБАЛ-болница, при църква "Св. Вознесение", Шумен</t>
  </si>
  <si>
    <t>Облагородяване и рехабилитация на паркинг находящ се в района на бул.Мадара №2</t>
  </si>
  <si>
    <t>Паметен знак в местност "Марашката кория"</t>
  </si>
  <si>
    <t>ОНК</t>
  </si>
  <si>
    <t xml:space="preserve">Разширение на Гробищни паркове </t>
  </si>
  <si>
    <t>Товарен автомобил до 3.5 т./самосвал/направление "Чистота"</t>
  </si>
  <si>
    <t xml:space="preserve">Платформа за хора с увреждания </t>
  </si>
  <si>
    <t>Техническа инфраструктура и пречествателна станция за депо кв. Дивдядово</t>
  </si>
  <si>
    <t xml:space="preserve">Проект за парк на Тежки полк </t>
  </si>
  <si>
    <t>Закупуване професионална сушилня за нуждите на Дом за стари хора -3 броя</t>
  </si>
  <si>
    <t xml:space="preserve">ОП </t>
  </si>
  <si>
    <t>Пулт и телевизионна техника за ОП ОМЦ</t>
  </si>
  <si>
    <t>Фургон за с.Салманово-мюсюлманско гробище</t>
  </si>
  <si>
    <t>Закупуване на компютър за ДЦПЛТМУи 3 бр.</t>
  </si>
  <si>
    <t xml:space="preserve">Принтери за нуждите на детските ясли - 7 бр.        </t>
  </si>
  <si>
    <t>Закупуване на компютри за нуждите на ДЦПЛУ -4 бр.</t>
  </si>
  <si>
    <t>Закупуване на компютър за нуждите на ЦСРИХФУ 2 бр.</t>
  </si>
  <si>
    <t>Проектиране, авторски надзор и СМР за обект: Реконструкция на водопровод по бул. Ришки проход</t>
  </si>
  <si>
    <t>Рехабилитация и реконструкция на улица, намираща се между ул. „Ген. Радецки" и ул. „Ген. Драгомиров"</t>
  </si>
  <si>
    <t>Вътрешно преустройство-разширение на експозиционна площ на сграда с иден.83510.666.173.3 и благоустрояване на вътрешно дворно пространство към Художествена галерия ''Елена Карамихайлова''</t>
  </si>
  <si>
    <t>Реконструкция на път с изграждане на трайна настилка, до Регионално депо за неопасни отпадъци – гр. Шумен и друга съпътстваща линейна инфраструктура</t>
  </si>
  <si>
    <t>Детска площадка находяща се на ул."Ген.Драгомиров"46</t>
  </si>
  <si>
    <t>УСШ</t>
  </si>
  <si>
    <t>Софтуер за нуждите на УСШ</t>
  </si>
  <si>
    <t>Компютър за нуждите на УСШ</t>
  </si>
  <si>
    <t>Закупуване на SSD дискове за сървър-2 бр.</t>
  </si>
  <si>
    <t>Професионална колесна листосъбирачка-5 бр.</t>
  </si>
  <si>
    <t xml:space="preserve">Изменение на ПУП - План за регулация и застрояване за УПИ II – детско заведение, кв.32 по плана на гр. Шумен. </t>
  </si>
  <si>
    <t xml:space="preserve">Проектиране на разширение на спортна площадка в кв. Макак </t>
  </si>
  <si>
    <t xml:space="preserve"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сграда за социални жилища за настаняване на граждани с установени жилищни нужди в град Шумен </t>
  </si>
  <si>
    <t xml:space="preserve">Проектиране (идеен и технически проект и проект по част „Интериор и обзавеждане“) и упражняване на авторски надзор по време на строителството за обект: „Изграждане на сграда за нова детска ясла в град Шумен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</si>
</sst>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0" xfId="0"/>
    <xf numFmtId="0" fontId="0" fillId="2" borderId="0" xfId="0" applyFill="1"/>
    <xf numFmtId="0" fontId="3" fillId="0" borderId="0" xfId="0" applyFont="1" applyFill="1"/>
    <xf numFmtId="3" fontId="3" fillId="0" borderId="0" xfId="0" applyNumberFormat="1" applyFont="1" applyFill="1" applyAlignment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3" fontId="5" fillId="0" borderId="1" xfId="0" applyNumberFormat="1" applyFont="1" applyFill="1" applyBorder="1" applyAlignment="1"/>
    <xf numFmtId="0" fontId="0" fillId="0" borderId="0" xfId="0" applyFill="1"/>
    <xf numFmtId="3" fontId="0" fillId="0" borderId="0" xfId="0" applyNumberFormat="1" applyFill="1" applyAlignment="1"/>
    <xf numFmtId="0" fontId="7" fillId="0" borderId="0" xfId="0" applyFont="1" applyFill="1"/>
    <xf numFmtId="0" fontId="8" fillId="0" borderId="0" xfId="0" applyFont="1"/>
    <xf numFmtId="0" fontId="9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3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shrinkToFit="1"/>
    </xf>
    <xf numFmtId="0" fontId="4" fillId="2" borderId="1" xfId="2" applyFont="1" applyFill="1" applyBorder="1" applyAlignment="1">
      <alignment wrapText="1"/>
    </xf>
    <xf numFmtId="3" fontId="4" fillId="2" borderId="1" xfId="2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right" wrapText="1"/>
    </xf>
    <xf numFmtId="3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3" fontId="4" fillId="2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tabSelected="1" topLeftCell="A143" workbookViewId="0">
      <selection activeCell="E146" sqref="E146"/>
    </sheetView>
  </sheetViews>
  <sheetFormatPr defaultColWidth="9.140625" defaultRowHeight="15" x14ac:dyDescent="0.25"/>
  <cols>
    <col min="1" max="1" width="3.85546875" style="8" customWidth="1"/>
    <col min="2" max="2" width="7.140625" style="8" customWidth="1"/>
    <col min="3" max="3" width="5" style="8" customWidth="1"/>
    <col min="4" max="4" width="5.5703125" style="8" customWidth="1"/>
    <col min="5" max="5" width="34.42578125" style="8" customWidth="1"/>
    <col min="6" max="6" width="10.140625" style="9" customWidth="1"/>
    <col min="7" max="7" width="11.140625" style="8" customWidth="1"/>
    <col min="8" max="8" width="7.28515625" style="8" customWidth="1"/>
    <col min="9" max="9" width="7.7109375" style="10" customWidth="1"/>
    <col min="10" max="11" width="6.28515625" style="8" customWidth="1"/>
    <col min="12" max="12" width="8.85546875" style="2" customWidth="1"/>
    <col min="13" max="13" width="8.7109375" style="8" customWidth="1"/>
    <col min="14" max="14" width="9" style="8" customWidth="1"/>
    <col min="15" max="15" width="7.5703125" style="8" customWidth="1"/>
    <col min="16" max="16" width="9.42578125" style="8" customWidth="1"/>
    <col min="17" max="17" width="9.85546875" style="8" customWidth="1"/>
    <col min="18" max="16384" width="9.140625" style="1"/>
  </cols>
  <sheetData>
    <row r="1" spans="1:17" ht="10.5" customHeight="1" x14ac:dyDescent="0.25">
      <c r="A1" s="3"/>
      <c r="B1" s="3"/>
      <c r="C1" s="3"/>
      <c r="D1" s="3"/>
      <c r="E1" s="3"/>
      <c r="F1" s="4"/>
      <c r="G1" s="31" t="s">
        <v>91</v>
      </c>
      <c r="H1" s="31"/>
      <c r="I1" s="31"/>
      <c r="J1" s="31"/>
      <c r="K1" s="31"/>
      <c r="L1" s="32"/>
      <c r="M1" s="31"/>
      <c r="N1" s="31"/>
      <c r="O1" s="31"/>
      <c r="P1" s="31"/>
      <c r="Q1" s="31"/>
    </row>
    <row r="2" spans="1:17" ht="14.25" customHeight="1" x14ac:dyDescent="0.25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  <c r="M2" s="33"/>
      <c r="N2" s="33"/>
      <c r="O2" s="33"/>
      <c r="P2" s="33"/>
      <c r="Q2" s="33"/>
    </row>
    <row r="3" spans="1:17" ht="13.5" customHeight="1" x14ac:dyDescent="0.25">
      <c r="A3" s="3"/>
      <c r="B3" s="35" t="s">
        <v>83</v>
      </c>
      <c r="C3" s="35"/>
      <c r="D3" s="35"/>
      <c r="E3" s="35"/>
      <c r="F3" s="35"/>
      <c r="G3" s="35"/>
      <c r="H3" s="35"/>
      <c r="I3" s="35"/>
      <c r="J3" s="35"/>
      <c r="K3" s="35"/>
      <c r="L3" s="36"/>
      <c r="M3" s="35"/>
      <c r="N3" s="35"/>
      <c r="O3" s="35"/>
      <c r="P3" s="35"/>
      <c r="Q3" s="35"/>
    </row>
    <row r="4" spans="1:17" ht="27.75" customHeight="1" x14ac:dyDescent="0.25">
      <c r="A4" s="30" t="s">
        <v>9</v>
      </c>
      <c r="B4" s="30" t="s">
        <v>1</v>
      </c>
      <c r="C4" s="30" t="s">
        <v>35</v>
      </c>
      <c r="D4" s="30" t="s">
        <v>37</v>
      </c>
      <c r="E4" s="30" t="s">
        <v>0</v>
      </c>
      <c r="F4" s="37" t="s">
        <v>167</v>
      </c>
      <c r="G4" s="30" t="s">
        <v>4</v>
      </c>
      <c r="H4" s="30" t="s">
        <v>48</v>
      </c>
      <c r="I4" s="30" t="s">
        <v>84</v>
      </c>
      <c r="J4" s="30" t="s">
        <v>70</v>
      </c>
      <c r="K4" s="30" t="s">
        <v>132</v>
      </c>
      <c r="L4" s="30" t="s">
        <v>94</v>
      </c>
      <c r="M4" s="30" t="s">
        <v>99</v>
      </c>
      <c r="N4" s="30" t="s">
        <v>137</v>
      </c>
      <c r="O4" s="30" t="s">
        <v>55</v>
      </c>
      <c r="P4" s="30" t="s">
        <v>153</v>
      </c>
      <c r="Q4" s="30" t="s">
        <v>49</v>
      </c>
    </row>
    <row r="5" spans="1:17" x14ac:dyDescent="0.25">
      <c r="A5" s="30"/>
      <c r="B5" s="30"/>
      <c r="C5" s="30"/>
      <c r="D5" s="30"/>
      <c r="E5" s="30"/>
      <c r="F5" s="38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30"/>
      <c r="B6" s="30"/>
      <c r="C6" s="30"/>
      <c r="D6" s="30"/>
      <c r="E6" s="30"/>
      <c r="F6" s="38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136.5" customHeight="1" x14ac:dyDescent="0.25">
      <c r="A7" s="30"/>
      <c r="B7" s="30"/>
      <c r="C7" s="30"/>
      <c r="D7" s="30"/>
      <c r="E7" s="30"/>
      <c r="F7" s="38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28.5" customHeight="1" x14ac:dyDescent="0.25">
      <c r="A8" s="13">
        <v>1</v>
      </c>
      <c r="B8" s="14" t="s">
        <v>27</v>
      </c>
      <c r="C8" s="14">
        <v>431</v>
      </c>
      <c r="D8" s="14" t="s">
        <v>43</v>
      </c>
      <c r="E8" s="15" t="s">
        <v>51</v>
      </c>
      <c r="F8" s="16">
        <v>6293</v>
      </c>
      <c r="G8" s="16">
        <f>H8+I8+J8+K8+L8+M8+N8+O8+P8+Q8</f>
        <v>6293</v>
      </c>
      <c r="H8" s="16"/>
      <c r="I8" s="16">
        <v>6293</v>
      </c>
      <c r="J8" s="16"/>
      <c r="K8" s="16"/>
      <c r="L8" s="16"/>
      <c r="M8" s="16"/>
      <c r="N8" s="16"/>
      <c r="O8" s="16"/>
      <c r="P8" s="16"/>
      <c r="Q8" s="16"/>
    </row>
    <row r="9" spans="1:17" ht="25.5" customHeight="1" x14ac:dyDescent="0.25">
      <c r="A9" s="13">
        <f>A8+1</f>
        <v>2</v>
      </c>
      <c r="B9" s="14" t="s">
        <v>27</v>
      </c>
      <c r="C9" s="14">
        <v>431</v>
      </c>
      <c r="D9" s="14" t="s">
        <v>43</v>
      </c>
      <c r="E9" s="15" t="s">
        <v>216</v>
      </c>
      <c r="F9" s="16">
        <v>2650</v>
      </c>
      <c r="G9" s="16">
        <f t="shared" ref="G9:G73" si="0">H9+I9+J9+K9+L9+M9+N9+O9+P9+Q9</f>
        <v>2650</v>
      </c>
      <c r="H9" s="16"/>
      <c r="I9" s="16">
        <v>2650</v>
      </c>
      <c r="J9" s="16"/>
      <c r="K9" s="16"/>
      <c r="L9" s="16"/>
      <c r="M9" s="16"/>
      <c r="N9" s="16"/>
      <c r="O9" s="16"/>
      <c r="P9" s="16"/>
      <c r="Q9" s="16"/>
    </row>
    <row r="10" spans="1:17" ht="27" customHeight="1" x14ac:dyDescent="0.25">
      <c r="A10" s="13">
        <f t="shared" ref="A10:A73" si="1">A9+1</f>
        <v>3</v>
      </c>
      <c r="B10" s="14" t="s">
        <v>27</v>
      </c>
      <c r="C10" s="14">
        <v>431</v>
      </c>
      <c r="D10" s="14" t="s">
        <v>39</v>
      </c>
      <c r="E10" s="15" t="s">
        <v>50</v>
      </c>
      <c r="F10" s="16">
        <v>21532</v>
      </c>
      <c r="G10" s="16">
        <f t="shared" si="0"/>
        <v>21532</v>
      </c>
      <c r="H10" s="16"/>
      <c r="I10" s="16">
        <v>21532</v>
      </c>
      <c r="J10" s="16"/>
      <c r="K10" s="16"/>
      <c r="L10" s="16"/>
      <c r="M10" s="16"/>
      <c r="N10" s="16"/>
      <c r="O10" s="16"/>
      <c r="P10" s="16"/>
      <c r="Q10" s="16"/>
    </row>
    <row r="11" spans="1:17" ht="27.75" customHeight="1" x14ac:dyDescent="0.25">
      <c r="A11" s="13">
        <f t="shared" si="1"/>
        <v>4</v>
      </c>
      <c r="B11" s="14" t="s">
        <v>27</v>
      </c>
      <c r="C11" s="14">
        <v>530</v>
      </c>
      <c r="D11" s="14" t="s">
        <v>38</v>
      </c>
      <c r="E11" s="15" t="s">
        <v>193</v>
      </c>
      <c r="F11" s="16">
        <v>47160</v>
      </c>
      <c r="G11" s="16">
        <f t="shared" si="0"/>
        <v>47160</v>
      </c>
      <c r="H11" s="16"/>
      <c r="I11" s="16">
        <v>47160</v>
      </c>
      <c r="J11" s="16"/>
      <c r="K11" s="16"/>
      <c r="L11" s="16"/>
      <c r="M11" s="16"/>
      <c r="N11" s="16"/>
      <c r="O11" s="16"/>
      <c r="P11" s="16"/>
      <c r="Q11" s="16"/>
    </row>
    <row r="12" spans="1:17" ht="24" customHeight="1" x14ac:dyDescent="0.25">
      <c r="A12" s="13">
        <f t="shared" si="1"/>
        <v>5</v>
      </c>
      <c r="B12" s="14" t="s">
        <v>27</v>
      </c>
      <c r="C12" s="14">
        <v>530</v>
      </c>
      <c r="D12" s="14" t="s">
        <v>38</v>
      </c>
      <c r="E12" s="15" t="s">
        <v>194</v>
      </c>
      <c r="F12" s="16">
        <v>112286</v>
      </c>
      <c r="G12" s="16">
        <f t="shared" si="0"/>
        <v>112286</v>
      </c>
      <c r="H12" s="16"/>
      <c r="I12" s="16">
        <v>112286</v>
      </c>
      <c r="J12" s="16"/>
      <c r="K12" s="16"/>
      <c r="L12" s="16"/>
      <c r="M12" s="16"/>
      <c r="N12" s="16"/>
      <c r="O12" s="16"/>
      <c r="P12" s="16"/>
      <c r="Q12" s="16"/>
    </row>
    <row r="13" spans="1:17" ht="17.25" customHeight="1" x14ac:dyDescent="0.25">
      <c r="A13" s="13">
        <f t="shared" si="1"/>
        <v>6</v>
      </c>
      <c r="B13" s="14" t="s">
        <v>27</v>
      </c>
      <c r="C13" s="14">
        <v>530</v>
      </c>
      <c r="D13" s="14" t="s">
        <v>39</v>
      </c>
      <c r="E13" s="15" t="s">
        <v>101</v>
      </c>
      <c r="F13" s="16">
        <v>5292</v>
      </c>
      <c r="G13" s="16">
        <f t="shared" si="0"/>
        <v>5292</v>
      </c>
      <c r="H13" s="16"/>
      <c r="I13" s="16">
        <v>5292</v>
      </c>
      <c r="J13" s="16"/>
      <c r="K13" s="16"/>
      <c r="L13" s="16"/>
      <c r="M13" s="16"/>
      <c r="N13" s="16"/>
      <c r="O13" s="16"/>
      <c r="P13" s="16"/>
      <c r="Q13" s="16"/>
    </row>
    <row r="14" spans="1:17" ht="17.25" customHeight="1" x14ac:dyDescent="0.25">
      <c r="A14" s="13">
        <f t="shared" si="1"/>
        <v>7</v>
      </c>
      <c r="B14" s="14" t="s">
        <v>27</v>
      </c>
      <c r="C14" s="14">
        <v>529</v>
      </c>
      <c r="D14" s="14" t="s">
        <v>39</v>
      </c>
      <c r="E14" s="15" t="s">
        <v>102</v>
      </c>
      <c r="F14" s="16">
        <v>1353</v>
      </c>
      <c r="G14" s="16">
        <f t="shared" si="0"/>
        <v>1353</v>
      </c>
      <c r="H14" s="16"/>
      <c r="I14" s="16">
        <v>1353</v>
      </c>
      <c r="J14" s="16"/>
      <c r="K14" s="16"/>
      <c r="L14" s="16"/>
      <c r="M14" s="16"/>
      <c r="N14" s="16"/>
      <c r="O14" s="16"/>
      <c r="P14" s="16"/>
      <c r="Q14" s="16"/>
    </row>
    <row r="15" spans="1:17" ht="27.75" customHeight="1" x14ac:dyDescent="0.25">
      <c r="A15" s="13">
        <f t="shared" si="1"/>
        <v>8</v>
      </c>
      <c r="B15" s="14" t="s">
        <v>27</v>
      </c>
      <c r="C15" s="14">
        <v>530</v>
      </c>
      <c r="D15" s="14" t="s">
        <v>36</v>
      </c>
      <c r="E15" s="15" t="s">
        <v>195</v>
      </c>
      <c r="F15" s="16">
        <v>34800</v>
      </c>
      <c r="G15" s="16">
        <f t="shared" si="0"/>
        <v>34800</v>
      </c>
      <c r="H15" s="16"/>
      <c r="I15" s="16">
        <v>34800</v>
      </c>
      <c r="J15" s="16"/>
      <c r="K15" s="16"/>
      <c r="L15" s="16"/>
      <c r="M15" s="16"/>
      <c r="N15" s="16"/>
      <c r="O15" s="16"/>
      <c r="P15" s="16"/>
      <c r="Q15" s="16"/>
    </row>
    <row r="16" spans="1:17" ht="29.25" customHeight="1" x14ac:dyDescent="0.25">
      <c r="A16" s="13">
        <f t="shared" si="1"/>
        <v>9</v>
      </c>
      <c r="B16" s="14" t="s">
        <v>27</v>
      </c>
      <c r="C16" s="14">
        <v>530</v>
      </c>
      <c r="D16" s="14" t="s">
        <v>44</v>
      </c>
      <c r="E16" s="15" t="s">
        <v>103</v>
      </c>
      <c r="F16" s="16">
        <v>8181</v>
      </c>
      <c r="G16" s="16">
        <f t="shared" si="0"/>
        <v>8181</v>
      </c>
      <c r="H16" s="16"/>
      <c r="I16" s="16">
        <v>8181</v>
      </c>
      <c r="J16" s="16"/>
      <c r="K16" s="16"/>
      <c r="L16" s="16"/>
      <c r="M16" s="16"/>
      <c r="N16" s="16"/>
      <c r="O16" s="16"/>
      <c r="P16" s="16"/>
      <c r="Q16" s="16"/>
    </row>
    <row r="17" spans="1:17" ht="29.25" customHeight="1" x14ac:dyDescent="0.25">
      <c r="A17" s="13">
        <f t="shared" si="1"/>
        <v>10</v>
      </c>
      <c r="B17" s="14" t="s">
        <v>27</v>
      </c>
      <c r="C17" s="14">
        <v>534</v>
      </c>
      <c r="D17" s="14" t="s">
        <v>39</v>
      </c>
      <c r="E17" s="15" t="s">
        <v>104</v>
      </c>
      <c r="F17" s="16">
        <v>3600</v>
      </c>
      <c r="G17" s="16">
        <f t="shared" si="0"/>
        <v>3600</v>
      </c>
      <c r="H17" s="16"/>
      <c r="I17" s="16">
        <v>3600</v>
      </c>
      <c r="J17" s="16"/>
      <c r="K17" s="16"/>
      <c r="L17" s="16"/>
      <c r="M17" s="16"/>
      <c r="N17" s="16"/>
      <c r="O17" s="16"/>
      <c r="P17" s="16"/>
      <c r="Q17" s="16"/>
    </row>
    <row r="18" spans="1:17" ht="29.25" customHeight="1" x14ac:dyDescent="0.25">
      <c r="A18" s="13">
        <f t="shared" si="1"/>
        <v>11</v>
      </c>
      <c r="B18" s="14" t="s">
        <v>27</v>
      </c>
      <c r="C18" s="14">
        <v>540</v>
      </c>
      <c r="D18" s="14" t="s">
        <v>43</v>
      </c>
      <c r="E18" s="15" t="s">
        <v>106</v>
      </c>
      <c r="F18" s="16">
        <v>5113</v>
      </c>
      <c r="G18" s="16">
        <f t="shared" si="0"/>
        <v>5113</v>
      </c>
      <c r="H18" s="16"/>
      <c r="I18" s="16">
        <f>5113</f>
        <v>5113</v>
      </c>
      <c r="J18" s="16"/>
      <c r="K18" s="16"/>
      <c r="L18" s="16"/>
      <c r="M18" s="16"/>
      <c r="N18" s="16"/>
      <c r="O18" s="16"/>
      <c r="P18" s="16"/>
      <c r="Q18" s="16"/>
    </row>
    <row r="19" spans="1:17" ht="29.25" customHeight="1" x14ac:dyDescent="0.25">
      <c r="A19" s="13">
        <f t="shared" si="1"/>
        <v>12</v>
      </c>
      <c r="B19" s="14" t="s">
        <v>27</v>
      </c>
      <c r="C19" s="14">
        <v>540</v>
      </c>
      <c r="D19" s="14" t="s">
        <v>44</v>
      </c>
      <c r="E19" s="15" t="s">
        <v>211</v>
      </c>
      <c r="F19" s="16">
        <v>20452</v>
      </c>
      <c r="G19" s="16">
        <f t="shared" si="0"/>
        <v>20452</v>
      </c>
      <c r="H19" s="16"/>
      <c r="I19" s="16">
        <v>20452</v>
      </c>
      <c r="J19" s="16"/>
      <c r="K19" s="16"/>
      <c r="L19" s="16"/>
      <c r="M19" s="16"/>
      <c r="N19" s="16"/>
      <c r="O19" s="16"/>
      <c r="P19" s="16"/>
      <c r="Q19" s="16"/>
    </row>
    <row r="20" spans="1:17" ht="29.25" customHeight="1" x14ac:dyDescent="0.25">
      <c r="A20" s="13">
        <f t="shared" si="1"/>
        <v>13</v>
      </c>
      <c r="B20" s="14" t="s">
        <v>27</v>
      </c>
      <c r="C20" s="14">
        <v>540</v>
      </c>
      <c r="D20" s="14" t="s">
        <v>44</v>
      </c>
      <c r="E20" s="15" t="s">
        <v>105</v>
      </c>
      <c r="F20" s="16">
        <v>20452</v>
      </c>
      <c r="G20" s="16">
        <f t="shared" si="0"/>
        <v>20452</v>
      </c>
      <c r="H20" s="16"/>
      <c r="I20" s="16">
        <v>20452</v>
      </c>
      <c r="J20" s="16"/>
      <c r="K20" s="16"/>
      <c r="L20" s="16"/>
      <c r="M20" s="16"/>
      <c r="N20" s="16"/>
      <c r="O20" s="16"/>
      <c r="P20" s="16"/>
      <c r="Q20" s="16"/>
    </row>
    <row r="21" spans="1:17" ht="29.25" customHeight="1" x14ac:dyDescent="0.25">
      <c r="A21" s="13">
        <f t="shared" si="1"/>
        <v>14</v>
      </c>
      <c r="B21" s="14" t="s">
        <v>27</v>
      </c>
      <c r="C21" s="14">
        <v>540</v>
      </c>
      <c r="D21" s="14" t="s">
        <v>107</v>
      </c>
      <c r="E21" s="15" t="s">
        <v>108</v>
      </c>
      <c r="F21" s="16">
        <v>2045</v>
      </c>
      <c r="G21" s="16">
        <f t="shared" si="0"/>
        <v>2045</v>
      </c>
      <c r="H21" s="16"/>
      <c r="I21" s="16">
        <v>2045</v>
      </c>
      <c r="J21" s="16"/>
      <c r="K21" s="16"/>
      <c r="L21" s="16"/>
      <c r="M21" s="16"/>
      <c r="N21" s="16"/>
      <c r="O21" s="16"/>
      <c r="P21" s="16"/>
      <c r="Q21" s="16"/>
    </row>
    <row r="22" spans="1:17" ht="29.25" customHeight="1" x14ac:dyDescent="0.25">
      <c r="A22" s="13">
        <f t="shared" si="1"/>
        <v>15</v>
      </c>
      <c r="B22" s="14" t="s">
        <v>27</v>
      </c>
      <c r="C22" s="14">
        <v>550</v>
      </c>
      <c r="D22" s="14" t="s">
        <v>43</v>
      </c>
      <c r="E22" s="15" t="s">
        <v>218</v>
      </c>
      <c r="F22" s="16">
        <v>1500</v>
      </c>
      <c r="G22" s="16">
        <f t="shared" si="0"/>
        <v>1500</v>
      </c>
      <c r="H22" s="16"/>
      <c r="I22" s="16">
        <v>1500</v>
      </c>
      <c r="J22" s="16"/>
      <c r="K22" s="16"/>
      <c r="L22" s="16"/>
      <c r="M22" s="16"/>
      <c r="N22" s="16"/>
      <c r="O22" s="16"/>
      <c r="P22" s="16"/>
      <c r="Q22" s="16"/>
    </row>
    <row r="23" spans="1:17" ht="29.25" customHeight="1" x14ac:dyDescent="0.25">
      <c r="A23" s="13">
        <f t="shared" si="1"/>
        <v>16</v>
      </c>
      <c r="B23" s="14" t="s">
        <v>27</v>
      </c>
      <c r="C23" s="14">
        <v>550</v>
      </c>
      <c r="D23" s="14" t="s">
        <v>43</v>
      </c>
      <c r="E23" s="15" t="s">
        <v>109</v>
      </c>
      <c r="F23" s="16">
        <v>1500</v>
      </c>
      <c r="G23" s="16">
        <f t="shared" si="0"/>
        <v>1500</v>
      </c>
      <c r="H23" s="16"/>
      <c r="I23" s="16">
        <v>1500</v>
      </c>
      <c r="J23" s="16"/>
      <c r="K23" s="16"/>
      <c r="L23" s="16"/>
      <c r="M23" s="16"/>
      <c r="N23" s="16"/>
      <c r="O23" s="16"/>
      <c r="P23" s="16"/>
      <c r="Q23" s="16"/>
    </row>
    <row r="24" spans="1:17" ht="29.25" customHeight="1" x14ac:dyDescent="0.25">
      <c r="A24" s="13">
        <f t="shared" si="1"/>
        <v>17</v>
      </c>
      <c r="B24" s="14" t="s">
        <v>27</v>
      </c>
      <c r="C24" s="14">
        <v>550</v>
      </c>
      <c r="D24" s="14" t="s">
        <v>107</v>
      </c>
      <c r="E24" s="15" t="s">
        <v>139</v>
      </c>
      <c r="F24" s="16">
        <v>1500</v>
      </c>
      <c r="G24" s="16">
        <f t="shared" si="0"/>
        <v>1500</v>
      </c>
      <c r="H24" s="16"/>
      <c r="I24" s="16">
        <v>1500</v>
      </c>
      <c r="J24" s="16"/>
      <c r="K24" s="16"/>
      <c r="L24" s="16"/>
      <c r="M24" s="16"/>
      <c r="N24" s="16"/>
      <c r="O24" s="16"/>
      <c r="P24" s="16"/>
      <c r="Q24" s="16"/>
    </row>
    <row r="25" spans="1:17" ht="29.25" customHeight="1" x14ac:dyDescent="0.25">
      <c r="A25" s="13">
        <f t="shared" si="1"/>
        <v>18</v>
      </c>
      <c r="B25" s="14" t="s">
        <v>27</v>
      </c>
      <c r="C25" s="14">
        <v>550</v>
      </c>
      <c r="D25" s="14" t="s">
        <v>43</v>
      </c>
      <c r="E25" s="15" t="s">
        <v>110</v>
      </c>
      <c r="F25" s="16">
        <v>1000</v>
      </c>
      <c r="G25" s="16">
        <f t="shared" si="0"/>
        <v>1000</v>
      </c>
      <c r="H25" s="16"/>
      <c r="I25" s="16">
        <v>1000</v>
      </c>
      <c r="J25" s="16"/>
      <c r="K25" s="16"/>
      <c r="L25" s="16"/>
      <c r="M25" s="16"/>
      <c r="N25" s="16"/>
      <c r="O25" s="16"/>
      <c r="P25" s="16"/>
      <c r="Q25" s="16"/>
    </row>
    <row r="26" spans="1:17" ht="29.25" customHeight="1" x14ac:dyDescent="0.25">
      <c r="A26" s="13">
        <f t="shared" si="1"/>
        <v>19</v>
      </c>
      <c r="B26" s="14" t="s">
        <v>27</v>
      </c>
      <c r="C26" s="14">
        <v>550</v>
      </c>
      <c r="D26" s="14" t="s">
        <v>43</v>
      </c>
      <c r="E26" s="15" t="s">
        <v>111</v>
      </c>
      <c r="F26" s="16">
        <v>1500</v>
      </c>
      <c r="G26" s="16">
        <f t="shared" si="0"/>
        <v>1500</v>
      </c>
      <c r="H26" s="16"/>
      <c r="I26" s="16">
        <v>1500</v>
      </c>
      <c r="J26" s="16"/>
      <c r="K26" s="16"/>
      <c r="L26" s="16"/>
      <c r="M26" s="16"/>
      <c r="N26" s="16"/>
      <c r="O26" s="16"/>
      <c r="P26" s="16"/>
      <c r="Q26" s="16"/>
    </row>
    <row r="27" spans="1:17" ht="29.25" customHeight="1" x14ac:dyDescent="0.25">
      <c r="A27" s="13">
        <f t="shared" si="1"/>
        <v>20</v>
      </c>
      <c r="B27" s="14" t="s">
        <v>27</v>
      </c>
      <c r="C27" s="14">
        <v>550</v>
      </c>
      <c r="D27" s="14" t="s">
        <v>39</v>
      </c>
      <c r="E27" s="15" t="s">
        <v>138</v>
      </c>
      <c r="F27" s="16">
        <v>2500</v>
      </c>
      <c r="G27" s="16">
        <f t="shared" si="0"/>
        <v>2500</v>
      </c>
      <c r="H27" s="16"/>
      <c r="I27" s="16">
        <v>2500</v>
      </c>
      <c r="J27" s="16"/>
      <c r="K27" s="16"/>
      <c r="L27" s="16"/>
      <c r="M27" s="16"/>
      <c r="N27" s="16"/>
      <c r="O27" s="16"/>
      <c r="P27" s="16"/>
      <c r="Q27" s="16"/>
    </row>
    <row r="28" spans="1:17" ht="36.75" customHeight="1" x14ac:dyDescent="0.25">
      <c r="A28" s="13">
        <f t="shared" si="1"/>
        <v>21</v>
      </c>
      <c r="B28" s="14" t="s">
        <v>27</v>
      </c>
      <c r="C28" s="14">
        <v>550</v>
      </c>
      <c r="D28" s="14" t="s">
        <v>44</v>
      </c>
      <c r="E28" s="15" t="s">
        <v>112</v>
      </c>
      <c r="F28" s="16">
        <v>1500</v>
      </c>
      <c r="G28" s="16">
        <f t="shared" si="0"/>
        <v>1500</v>
      </c>
      <c r="H28" s="16"/>
      <c r="I28" s="16">
        <v>1500</v>
      </c>
      <c r="J28" s="16"/>
      <c r="K28" s="16"/>
      <c r="L28" s="16"/>
      <c r="M28" s="16"/>
      <c r="N28" s="16"/>
      <c r="O28" s="16"/>
      <c r="P28" s="16"/>
      <c r="Q28" s="16"/>
    </row>
    <row r="29" spans="1:17" ht="38.25" customHeight="1" x14ac:dyDescent="0.25">
      <c r="A29" s="13">
        <f t="shared" si="1"/>
        <v>22</v>
      </c>
      <c r="B29" s="14" t="s">
        <v>27</v>
      </c>
      <c r="C29" s="14">
        <v>550</v>
      </c>
      <c r="D29" s="14" t="s">
        <v>44</v>
      </c>
      <c r="E29" s="15" t="s">
        <v>113</v>
      </c>
      <c r="F29" s="16">
        <v>2000</v>
      </c>
      <c r="G29" s="16">
        <f t="shared" si="0"/>
        <v>2000</v>
      </c>
      <c r="H29" s="16"/>
      <c r="I29" s="16">
        <v>2000</v>
      </c>
      <c r="J29" s="16"/>
      <c r="K29" s="16"/>
      <c r="L29" s="16"/>
      <c r="M29" s="16"/>
      <c r="N29" s="16"/>
      <c r="O29" s="16"/>
      <c r="P29" s="16"/>
      <c r="Q29" s="16"/>
    </row>
    <row r="30" spans="1:17" ht="29.25" customHeight="1" x14ac:dyDescent="0.25">
      <c r="A30" s="13">
        <f t="shared" si="1"/>
        <v>23</v>
      </c>
      <c r="B30" s="14" t="s">
        <v>27</v>
      </c>
      <c r="C30" s="14">
        <v>550</v>
      </c>
      <c r="D30" s="14" t="s">
        <v>39</v>
      </c>
      <c r="E30" s="15" t="s">
        <v>114</v>
      </c>
      <c r="F30" s="16">
        <v>2500</v>
      </c>
      <c r="G30" s="16">
        <f t="shared" si="0"/>
        <v>2500</v>
      </c>
      <c r="H30" s="16"/>
      <c r="I30" s="16">
        <v>2500</v>
      </c>
      <c r="J30" s="16"/>
      <c r="K30" s="16"/>
      <c r="L30" s="16"/>
      <c r="M30" s="16"/>
      <c r="N30" s="16"/>
      <c r="O30" s="16"/>
      <c r="P30" s="16"/>
      <c r="Q30" s="16"/>
    </row>
    <row r="31" spans="1:17" ht="29.25" customHeight="1" x14ac:dyDescent="0.25">
      <c r="A31" s="13">
        <f t="shared" si="1"/>
        <v>24</v>
      </c>
      <c r="B31" s="14" t="s">
        <v>27</v>
      </c>
      <c r="C31" s="14">
        <v>550</v>
      </c>
      <c r="D31" s="14" t="s">
        <v>44</v>
      </c>
      <c r="E31" s="15" t="s">
        <v>115</v>
      </c>
      <c r="F31" s="16">
        <v>5429</v>
      </c>
      <c r="G31" s="16">
        <f t="shared" si="0"/>
        <v>5429</v>
      </c>
      <c r="H31" s="16"/>
      <c r="I31" s="16">
        <v>5429</v>
      </c>
      <c r="J31" s="16"/>
      <c r="K31" s="16"/>
      <c r="L31" s="16"/>
      <c r="M31" s="16"/>
      <c r="N31" s="16"/>
      <c r="O31" s="16"/>
      <c r="P31" s="16"/>
      <c r="Q31" s="16"/>
    </row>
    <row r="32" spans="1:17" ht="27.75" customHeight="1" x14ac:dyDescent="0.25">
      <c r="A32" s="13">
        <f t="shared" si="1"/>
        <v>25</v>
      </c>
      <c r="B32" s="14" t="s">
        <v>27</v>
      </c>
      <c r="C32" s="14">
        <v>551</v>
      </c>
      <c r="D32" s="14" t="s">
        <v>43</v>
      </c>
      <c r="E32" s="15" t="s">
        <v>217</v>
      </c>
      <c r="F32" s="16">
        <v>3000</v>
      </c>
      <c r="G32" s="16">
        <f t="shared" si="0"/>
        <v>3000</v>
      </c>
      <c r="H32" s="16"/>
      <c r="I32" s="16">
        <v>3000</v>
      </c>
      <c r="J32" s="16"/>
      <c r="K32" s="16"/>
      <c r="L32" s="16"/>
      <c r="M32" s="16"/>
      <c r="N32" s="16"/>
      <c r="O32" s="16"/>
      <c r="P32" s="16"/>
      <c r="Q32" s="16"/>
    </row>
    <row r="33" spans="1:17" ht="32.25" customHeight="1" x14ac:dyDescent="0.25">
      <c r="A33" s="13">
        <f t="shared" si="1"/>
        <v>26</v>
      </c>
      <c r="B33" s="14" t="s">
        <v>27</v>
      </c>
      <c r="C33" s="14">
        <v>551</v>
      </c>
      <c r="D33" s="14" t="s">
        <v>36</v>
      </c>
      <c r="E33" s="15" t="s">
        <v>124</v>
      </c>
      <c r="F33" s="16">
        <v>69600</v>
      </c>
      <c r="G33" s="16">
        <f t="shared" si="0"/>
        <v>69600</v>
      </c>
      <c r="H33" s="16"/>
      <c r="I33" s="16">
        <v>69600</v>
      </c>
      <c r="J33" s="16"/>
      <c r="K33" s="16"/>
      <c r="L33" s="16"/>
      <c r="M33" s="16"/>
      <c r="N33" s="16"/>
      <c r="O33" s="16"/>
      <c r="P33" s="16"/>
      <c r="Q33" s="16"/>
    </row>
    <row r="34" spans="1:17" ht="32.25" customHeight="1" x14ac:dyDescent="0.25">
      <c r="A34" s="13">
        <f t="shared" si="1"/>
        <v>27</v>
      </c>
      <c r="B34" s="14" t="s">
        <v>27</v>
      </c>
      <c r="C34" s="14">
        <v>551</v>
      </c>
      <c r="D34" s="14" t="s">
        <v>39</v>
      </c>
      <c r="E34" s="15" t="s">
        <v>121</v>
      </c>
      <c r="F34" s="16">
        <v>10000</v>
      </c>
      <c r="G34" s="16">
        <f t="shared" si="0"/>
        <v>10000</v>
      </c>
      <c r="H34" s="16"/>
      <c r="I34" s="16">
        <v>10000</v>
      </c>
      <c r="J34" s="16"/>
      <c r="K34" s="16"/>
      <c r="L34" s="16"/>
      <c r="M34" s="16"/>
      <c r="N34" s="16"/>
      <c r="O34" s="16"/>
      <c r="P34" s="16"/>
      <c r="Q34" s="16"/>
    </row>
    <row r="35" spans="1:17" ht="32.25" customHeight="1" x14ac:dyDescent="0.25">
      <c r="A35" s="13">
        <f t="shared" si="1"/>
        <v>28</v>
      </c>
      <c r="B35" s="14" t="s">
        <v>27</v>
      </c>
      <c r="C35" s="14">
        <v>551</v>
      </c>
      <c r="D35" s="14" t="s">
        <v>44</v>
      </c>
      <c r="E35" s="15" t="s">
        <v>122</v>
      </c>
      <c r="F35" s="16">
        <v>5000</v>
      </c>
      <c r="G35" s="16">
        <f t="shared" si="0"/>
        <v>5000</v>
      </c>
      <c r="H35" s="16"/>
      <c r="I35" s="16">
        <v>5000</v>
      </c>
      <c r="J35" s="16"/>
      <c r="K35" s="16"/>
      <c r="L35" s="16"/>
      <c r="M35" s="16"/>
      <c r="N35" s="16"/>
      <c r="O35" s="16"/>
      <c r="P35" s="16"/>
      <c r="Q35" s="16"/>
    </row>
    <row r="36" spans="1:17" ht="32.25" customHeight="1" x14ac:dyDescent="0.25">
      <c r="A36" s="13">
        <f t="shared" si="1"/>
        <v>29</v>
      </c>
      <c r="B36" s="14" t="s">
        <v>27</v>
      </c>
      <c r="C36" s="14">
        <v>551</v>
      </c>
      <c r="D36" s="14" t="s">
        <v>44</v>
      </c>
      <c r="E36" s="15" t="s">
        <v>123</v>
      </c>
      <c r="F36" s="16">
        <v>12562</v>
      </c>
      <c r="G36" s="16">
        <f t="shared" si="0"/>
        <v>12562</v>
      </c>
      <c r="H36" s="16"/>
      <c r="I36" s="16">
        <v>12562</v>
      </c>
      <c r="J36" s="16"/>
      <c r="K36" s="16"/>
      <c r="L36" s="16"/>
      <c r="M36" s="16"/>
      <c r="N36" s="16"/>
      <c r="O36" s="16"/>
      <c r="P36" s="16"/>
      <c r="Q36" s="16"/>
    </row>
    <row r="37" spans="1:17" ht="32.25" customHeight="1" x14ac:dyDescent="0.25">
      <c r="A37" s="13">
        <f t="shared" si="1"/>
        <v>30</v>
      </c>
      <c r="B37" s="14" t="s">
        <v>27</v>
      </c>
      <c r="C37" s="14">
        <v>551</v>
      </c>
      <c r="D37" s="14" t="s">
        <v>44</v>
      </c>
      <c r="E37" s="15" t="s">
        <v>116</v>
      </c>
      <c r="F37" s="16">
        <v>10226</v>
      </c>
      <c r="G37" s="16">
        <f t="shared" si="0"/>
        <v>10226</v>
      </c>
      <c r="H37" s="16"/>
      <c r="I37" s="16">
        <v>10226</v>
      </c>
      <c r="J37" s="16"/>
      <c r="K37" s="16"/>
      <c r="L37" s="16"/>
      <c r="M37" s="16"/>
      <c r="N37" s="16"/>
      <c r="O37" s="16"/>
      <c r="P37" s="16"/>
      <c r="Q37" s="16"/>
    </row>
    <row r="38" spans="1:17" ht="33" customHeight="1" x14ac:dyDescent="0.25">
      <c r="A38" s="13">
        <f t="shared" si="1"/>
        <v>31</v>
      </c>
      <c r="B38" s="14" t="s">
        <v>27</v>
      </c>
      <c r="C38" s="14">
        <v>551</v>
      </c>
      <c r="D38" s="14" t="s">
        <v>36</v>
      </c>
      <c r="E38" s="15" t="s">
        <v>117</v>
      </c>
      <c r="F38" s="16">
        <v>43686</v>
      </c>
      <c r="G38" s="16">
        <f t="shared" si="0"/>
        <v>43686</v>
      </c>
      <c r="H38" s="16"/>
      <c r="I38" s="16">
        <v>43686</v>
      </c>
      <c r="J38" s="16"/>
      <c r="K38" s="16"/>
      <c r="L38" s="16"/>
      <c r="M38" s="16"/>
      <c r="N38" s="16"/>
      <c r="O38" s="16"/>
      <c r="P38" s="16"/>
      <c r="Q38" s="16"/>
    </row>
    <row r="39" spans="1:17" ht="33" customHeight="1" x14ac:dyDescent="0.25">
      <c r="A39" s="13">
        <f t="shared" si="1"/>
        <v>32</v>
      </c>
      <c r="B39" s="14" t="s">
        <v>27</v>
      </c>
      <c r="C39" s="14">
        <v>551</v>
      </c>
      <c r="D39" s="14" t="s">
        <v>43</v>
      </c>
      <c r="E39" s="15" t="s">
        <v>215</v>
      </c>
      <c r="F39" s="16">
        <v>2557</v>
      </c>
      <c r="G39" s="16">
        <f t="shared" si="0"/>
        <v>2557</v>
      </c>
      <c r="H39" s="16"/>
      <c r="I39" s="16">
        <v>2557</v>
      </c>
      <c r="J39" s="16"/>
      <c r="K39" s="16"/>
      <c r="L39" s="16"/>
      <c r="M39" s="16"/>
      <c r="N39" s="16"/>
      <c r="O39" s="16"/>
      <c r="P39" s="16"/>
      <c r="Q39" s="16"/>
    </row>
    <row r="40" spans="1:17" ht="33" customHeight="1" x14ac:dyDescent="0.25">
      <c r="A40" s="13">
        <f t="shared" si="1"/>
        <v>33</v>
      </c>
      <c r="B40" s="14" t="s">
        <v>27</v>
      </c>
      <c r="C40" s="14">
        <v>554</v>
      </c>
      <c r="D40" s="14" t="s">
        <v>39</v>
      </c>
      <c r="E40" s="15" t="s">
        <v>118</v>
      </c>
      <c r="F40" s="16">
        <v>3299</v>
      </c>
      <c r="G40" s="16">
        <f t="shared" si="0"/>
        <v>3299</v>
      </c>
      <c r="H40" s="16"/>
      <c r="I40" s="16">
        <v>3299</v>
      </c>
      <c r="J40" s="16"/>
      <c r="K40" s="16"/>
      <c r="L40" s="16"/>
      <c r="M40" s="16"/>
      <c r="N40" s="16"/>
      <c r="O40" s="16"/>
      <c r="P40" s="16"/>
      <c r="Q40" s="16"/>
    </row>
    <row r="41" spans="1:17" ht="33" customHeight="1" x14ac:dyDescent="0.25">
      <c r="A41" s="13">
        <f t="shared" si="1"/>
        <v>34</v>
      </c>
      <c r="B41" s="14" t="s">
        <v>27</v>
      </c>
      <c r="C41" s="14">
        <v>554</v>
      </c>
      <c r="D41" s="14" t="s">
        <v>39</v>
      </c>
      <c r="E41" s="15" t="s">
        <v>119</v>
      </c>
      <c r="F41" s="16">
        <v>16158</v>
      </c>
      <c r="G41" s="16">
        <f t="shared" si="0"/>
        <v>16158</v>
      </c>
      <c r="H41" s="16"/>
      <c r="I41" s="16">
        <v>16158</v>
      </c>
      <c r="J41" s="16"/>
      <c r="K41" s="16"/>
      <c r="L41" s="16"/>
      <c r="M41" s="16"/>
      <c r="N41" s="16"/>
      <c r="O41" s="16"/>
      <c r="P41" s="16"/>
      <c r="Q41" s="16"/>
    </row>
    <row r="42" spans="1:17" ht="33" customHeight="1" x14ac:dyDescent="0.25">
      <c r="A42" s="13">
        <f t="shared" si="1"/>
        <v>35</v>
      </c>
      <c r="B42" s="14" t="s">
        <v>27</v>
      </c>
      <c r="C42" s="14">
        <v>554</v>
      </c>
      <c r="D42" s="14" t="s">
        <v>43</v>
      </c>
      <c r="E42" s="15" t="s">
        <v>120</v>
      </c>
      <c r="F42" s="16">
        <v>2045</v>
      </c>
      <c r="G42" s="16">
        <f t="shared" si="0"/>
        <v>2045</v>
      </c>
      <c r="H42" s="16"/>
      <c r="I42" s="16">
        <v>2045</v>
      </c>
      <c r="J42" s="16"/>
      <c r="K42" s="16"/>
      <c r="L42" s="16"/>
      <c r="M42" s="16"/>
      <c r="N42" s="16"/>
      <c r="O42" s="16"/>
      <c r="P42" s="16"/>
      <c r="Q42" s="16"/>
    </row>
    <row r="43" spans="1:17" ht="33" customHeight="1" x14ac:dyDescent="0.25">
      <c r="A43" s="13">
        <f t="shared" si="1"/>
        <v>36</v>
      </c>
      <c r="B43" s="14" t="s">
        <v>27</v>
      </c>
      <c r="C43" s="17">
        <v>551</v>
      </c>
      <c r="D43" s="18" t="s">
        <v>36</v>
      </c>
      <c r="E43" s="15" t="s">
        <v>62</v>
      </c>
      <c r="F43" s="16">
        <v>71400</v>
      </c>
      <c r="G43" s="16">
        <f t="shared" si="0"/>
        <v>71400</v>
      </c>
      <c r="H43" s="16"/>
      <c r="I43" s="16">
        <v>71400</v>
      </c>
      <c r="J43" s="16"/>
      <c r="K43" s="16"/>
      <c r="L43" s="16"/>
      <c r="M43" s="16"/>
      <c r="N43" s="16"/>
      <c r="O43" s="16"/>
      <c r="P43" s="16"/>
      <c r="Q43" s="16"/>
    </row>
    <row r="44" spans="1:17" ht="30" customHeight="1" x14ac:dyDescent="0.25">
      <c r="A44" s="13">
        <f t="shared" si="1"/>
        <v>37</v>
      </c>
      <c r="B44" s="14" t="s">
        <v>6</v>
      </c>
      <c r="C44" s="14">
        <v>322</v>
      </c>
      <c r="D44" s="14" t="s">
        <v>40</v>
      </c>
      <c r="E44" s="15" t="s">
        <v>47</v>
      </c>
      <c r="F44" s="16">
        <v>200000</v>
      </c>
      <c r="G44" s="16">
        <f t="shared" si="0"/>
        <v>200000</v>
      </c>
      <c r="H44" s="16">
        <v>200000</v>
      </c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02" customHeight="1" x14ac:dyDescent="0.25">
      <c r="A45" s="13">
        <f t="shared" si="1"/>
        <v>38</v>
      </c>
      <c r="B45" s="14" t="s">
        <v>150</v>
      </c>
      <c r="C45" s="14">
        <v>322</v>
      </c>
      <c r="D45" s="14" t="s">
        <v>40</v>
      </c>
      <c r="E45" s="15" t="s">
        <v>7</v>
      </c>
      <c r="F45" s="16">
        <v>520506</v>
      </c>
      <c r="G45" s="16">
        <f t="shared" si="0"/>
        <v>520506</v>
      </c>
      <c r="H45" s="19">
        <v>511291</v>
      </c>
      <c r="I45" s="19"/>
      <c r="J45" s="16">
        <v>9215</v>
      </c>
      <c r="K45" s="16"/>
      <c r="L45" s="16"/>
      <c r="M45" s="16"/>
      <c r="N45" s="16"/>
      <c r="O45" s="16"/>
      <c r="P45" s="16"/>
      <c r="Q45" s="16"/>
    </row>
    <row r="46" spans="1:17" s="2" customFormat="1" ht="30" customHeight="1" x14ac:dyDescent="0.25">
      <c r="A46" s="13">
        <f t="shared" si="1"/>
        <v>39</v>
      </c>
      <c r="B46" s="15" t="s">
        <v>21</v>
      </c>
      <c r="C46" s="17">
        <v>739</v>
      </c>
      <c r="D46" s="18" t="s">
        <v>44</v>
      </c>
      <c r="E46" s="15" t="s">
        <v>22</v>
      </c>
      <c r="F46" s="16">
        <v>788</v>
      </c>
      <c r="G46" s="16">
        <f t="shared" si="0"/>
        <v>788</v>
      </c>
      <c r="H46" s="16"/>
      <c r="I46" s="16">
        <f>767+21</f>
        <v>788</v>
      </c>
      <c r="J46" s="16"/>
      <c r="K46" s="16"/>
      <c r="L46" s="16"/>
      <c r="M46" s="16"/>
      <c r="N46" s="16"/>
      <c r="O46" s="16"/>
      <c r="P46" s="16"/>
      <c r="Q46" s="16"/>
    </row>
    <row r="47" spans="1:17" s="2" customFormat="1" ht="30" customHeight="1" x14ac:dyDescent="0.25">
      <c r="A47" s="13">
        <f t="shared" si="1"/>
        <v>40</v>
      </c>
      <c r="B47" s="15" t="s">
        <v>21</v>
      </c>
      <c r="C47" s="17">
        <v>739</v>
      </c>
      <c r="D47" s="18" t="s">
        <v>43</v>
      </c>
      <c r="E47" s="14" t="s">
        <v>125</v>
      </c>
      <c r="F47" s="16">
        <v>2608</v>
      </c>
      <c r="G47" s="16">
        <f t="shared" si="0"/>
        <v>2608</v>
      </c>
      <c r="H47" s="16"/>
      <c r="I47" s="16">
        <v>2608</v>
      </c>
      <c r="J47" s="16"/>
      <c r="K47" s="16"/>
      <c r="L47" s="16"/>
      <c r="M47" s="16"/>
      <c r="N47" s="16"/>
      <c r="O47" s="16"/>
      <c r="P47" s="16"/>
      <c r="Q47" s="16"/>
    </row>
    <row r="48" spans="1:17" s="2" customFormat="1" ht="30" customHeight="1" x14ac:dyDescent="0.25">
      <c r="A48" s="13">
        <f t="shared" si="1"/>
        <v>41</v>
      </c>
      <c r="B48" s="15" t="s">
        <v>21</v>
      </c>
      <c r="C48" s="17">
        <v>739</v>
      </c>
      <c r="D48" s="18" t="s">
        <v>39</v>
      </c>
      <c r="E48" s="14" t="s">
        <v>126</v>
      </c>
      <c r="F48" s="16">
        <v>3579</v>
      </c>
      <c r="G48" s="16">
        <f t="shared" si="0"/>
        <v>3579</v>
      </c>
      <c r="H48" s="16"/>
      <c r="I48" s="16">
        <v>3579</v>
      </c>
      <c r="J48" s="16"/>
      <c r="K48" s="16"/>
      <c r="L48" s="16"/>
      <c r="M48" s="16"/>
      <c r="N48" s="16"/>
      <c r="O48" s="16"/>
      <c r="P48" s="16"/>
      <c r="Q48" s="16"/>
    </row>
    <row r="49" spans="1:17" s="2" customFormat="1" ht="30" customHeight="1" x14ac:dyDescent="0.25">
      <c r="A49" s="13">
        <f t="shared" si="1"/>
        <v>42</v>
      </c>
      <c r="B49" s="15" t="s">
        <v>21</v>
      </c>
      <c r="C49" s="17">
        <v>739</v>
      </c>
      <c r="D49" s="18" t="s">
        <v>39</v>
      </c>
      <c r="E49" s="14" t="s">
        <v>127</v>
      </c>
      <c r="F49" s="16">
        <v>2045</v>
      </c>
      <c r="G49" s="16">
        <f t="shared" si="0"/>
        <v>2045</v>
      </c>
      <c r="H49" s="16"/>
      <c r="I49" s="16">
        <v>2045</v>
      </c>
      <c r="J49" s="16"/>
      <c r="K49" s="16"/>
      <c r="L49" s="16"/>
      <c r="M49" s="16"/>
      <c r="N49" s="16"/>
      <c r="O49" s="16"/>
      <c r="P49" s="16"/>
      <c r="Q49" s="16"/>
    </row>
    <row r="50" spans="1:17" s="2" customFormat="1" ht="30" customHeight="1" x14ac:dyDescent="0.25">
      <c r="A50" s="13">
        <f t="shared" si="1"/>
        <v>43</v>
      </c>
      <c r="B50" s="15" t="s">
        <v>21</v>
      </c>
      <c r="C50" s="17">
        <v>739</v>
      </c>
      <c r="D50" s="18" t="s">
        <v>39</v>
      </c>
      <c r="E50" s="14" t="s">
        <v>128</v>
      </c>
      <c r="F50" s="16">
        <v>2045</v>
      </c>
      <c r="G50" s="16">
        <f t="shared" si="0"/>
        <v>2045</v>
      </c>
      <c r="H50" s="16"/>
      <c r="I50" s="16">
        <v>2045</v>
      </c>
      <c r="J50" s="16"/>
      <c r="K50" s="16"/>
      <c r="L50" s="16"/>
      <c r="M50" s="16"/>
      <c r="N50" s="16"/>
      <c r="O50" s="16"/>
      <c r="P50" s="16"/>
      <c r="Q50" s="16"/>
    </row>
    <row r="51" spans="1:17" s="2" customFormat="1" ht="30" customHeight="1" x14ac:dyDescent="0.25">
      <c r="A51" s="13">
        <f t="shared" si="1"/>
        <v>44</v>
      </c>
      <c r="B51" s="15" t="s">
        <v>21</v>
      </c>
      <c r="C51" s="17">
        <v>739</v>
      </c>
      <c r="D51" s="18" t="s">
        <v>39</v>
      </c>
      <c r="E51" s="14" t="s">
        <v>129</v>
      </c>
      <c r="F51" s="16">
        <v>20451</v>
      </c>
      <c r="G51" s="16">
        <f t="shared" si="0"/>
        <v>20451</v>
      </c>
      <c r="H51" s="16"/>
      <c r="I51" s="16">
        <v>20451</v>
      </c>
      <c r="J51" s="16"/>
      <c r="K51" s="16"/>
      <c r="L51" s="16"/>
      <c r="M51" s="16"/>
      <c r="N51" s="16"/>
      <c r="O51" s="16"/>
      <c r="P51" s="16"/>
      <c r="Q51" s="16"/>
    </row>
    <row r="52" spans="1:17" s="2" customFormat="1" ht="30" customHeight="1" x14ac:dyDescent="0.25">
      <c r="A52" s="13">
        <f t="shared" si="1"/>
        <v>45</v>
      </c>
      <c r="B52" s="15" t="s">
        <v>21</v>
      </c>
      <c r="C52" s="17">
        <v>739</v>
      </c>
      <c r="D52" s="18" t="s">
        <v>39</v>
      </c>
      <c r="E52" s="14" t="s">
        <v>130</v>
      </c>
      <c r="F52" s="16">
        <v>14368</v>
      </c>
      <c r="G52" s="16">
        <f t="shared" si="0"/>
        <v>14368</v>
      </c>
      <c r="H52" s="16"/>
      <c r="I52" s="16"/>
      <c r="J52" s="16"/>
      <c r="K52" s="16">
        <v>14368</v>
      </c>
      <c r="L52" s="16"/>
      <c r="M52" s="16"/>
      <c r="N52" s="16"/>
      <c r="O52" s="16"/>
      <c r="P52" s="16"/>
      <c r="Q52" s="16"/>
    </row>
    <row r="53" spans="1:17" s="2" customFormat="1" ht="30" customHeight="1" x14ac:dyDescent="0.25">
      <c r="A53" s="13">
        <f t="shared" si="1"/>
        <v>46</v>
      </c>
      <c r="B53" s="15" t="s">
        <v>21</v>
      </c>
      <c r="C53" s="17">
        <v>739</v>
      </c>
      <c r="D53" s="18" t="s">
        <v>44</v>
      </c>
      <c r="E53" s="14" t="s">
        <v>131</v>
      </c>
      <c r="F53" s="16">
        <v>1533.88</v>
      </c>
      <c r="G53" s="16">
        <f t="shared" si="0"/>
        <v>1533.88</v>
      </c>
      <c r="H53" s="16"/>
      <c r="I53" s="16">
        <v>1533.88</v>
      </c>
      <c r="J53" s="16"/>
      <c r="K53" s="16"/>
      <c r="L53" s="16"/>
      <c r="M53" s="16"/>
      <c r="N53" s="16"/>
      <c r="O53" s="16"/>
      <c r="P53" s="16"/>
      <c r="Q53" s="16"/>
    </row>
    <row r="54" spans="1:17" s="2" customFormat="1" ht="30" customHeight="1" x14ac:dyDescent="0.25">
      <c r="A54" s="13">
        <f t="shared" si="1"/>
        <v>47</v>
      </c>
      <c r="B54" s="15" t="s">
        <v>133</v>
      </c>
      <c r="C54" s="17">
        <v>751</v>
      </c>
      <c r="D54" s="18" t="s">
        <v>43</v>
      </c>
      <c r="E54" s="14" t="s">
        <v>134</v>
      </c>
      <c r="F54" s="16">
        <v>12800</v>
      </c>
      <c r="G54" s="16">
        <f t="shared" si="0"/>
        <v>12800</v>
      </c>
      <c r="H54" s="16"/>
      <c r="I54" s="16"/>
      <c r="J54" s="16"/>
      <c r="K54" s="16">
        <v>12800</v>
      </c>
      <c r="L54" s="16"/>
      <c r="M54" s="16"/>
      <c r="N54" s="16"/>
      <c r="O54" s="16"/>
      <c r="P54" s="16"/>
      <c r="Q54" s="16"/>
    </row>
    <row r="55" spans="1:17" s="2" customFormat="1" ht="30" customHeight="1" x14ac:dyDescent="0.25">
      <c r="A55" s="13">
        <f t="shared" si="1"/>
        <v>48</v>
      </c>
      <c r="B55" s="15" t="s">
        <v>133</v>
      </c>
      <c r="C55" s="17">
        <v>751</v>
      </c>
      <c r="D55" s="18" t="s">
        <v>39</v>
      </c>
      <c r="E55" s="14" t="s">
        <v>135</v>
      </c>
      <c r="F55" s="16">
        <v>2600</v>
      </c>
      <c r="G55" s="16">
        <f t="shared" si="0"/>
        <v>2600</v>
      </c>
      <c r="H55" s="16"/>
      <c r="I55" s="16"/>
      <c r="J55" s="16"/>
      <c r="K55" s="16">
        <v>2600</v>
      </c>
      <c r="L55" s="16"/>
      <c r="M55" s="16"/>
      <c r="N55" s="16"/>
      <c r="O55" s="16"/>
      <c r="P55" s="16"/>
      <c r="Q55" s="16"/>
    </row>
    <row r="56" spans="1:17" s="2" customFormat="1" ht="30" customHeight="1" x14ac:dyDescent="0.25">
      <c r="A56" s="13">
        <f t="shared" si="1"/>
        <v>49</v>
      </c>
      <c r="B56" s="15" t="s">
        <v>133</v>
      </c>
      <c r="C56" s="17">
        <v>751</v>
      </c>
      <c r="D56" s="18" t="s">
        <v>39</v>
      </c>
      <c r="E56" s="14" t="s">
        <v>136</v>
      </c>
      <c r="F56" s="16">
        <v>3579</v>
      </c>
      <c r="G56" s="16">
        <f t="shared" si="0"/>
        <v>3579</v>
      </c>
      <c r="H56" s="16"/>
      <c r="I56" s="16"/>
      <c r="J56" s="16"/>
      <c r="K56" s="16">
        <v>3579</v>
      </c>
      <c r="L56" s="16"/>
      <c r="M56" s="16"/>
      <c r="N56" s="16"/>
      <c r="O56" s="16"/>
      <c r="P56" s="16"/>
      <c r="Q56" s="16"/>
    </row>
    <row r="57" spans="1:17" ht="39" customHeight="1" x14ac:dyDescent="0.25">
      <c r="A57" s="13">
        <f t="shared" si="1"/>
        <v>50</v>
      </c>
      <c r="B57" s="14" t="s">
        <v>205</v>
      </c>
      <c r="C57" s="14">
        <v>759</v>
      </c>
      <c r="D57" s="14" t="s">
        <v>38</v>
      </c>
      <c r="E57" s="15" t="s">
        <v>24</v>
      </c>
      <c r="F57" s="16">
        <v>143162</v>
      </c>
      <c r="G57" s="16">
        <f t="shared" si="0"/>
        <v>143162</v>
      </c>
      <c r="H57" s="16"/>
      <c r="I57" s="16"/>
      <c r="J57" s="16"/>
      <c r="K57" s="16"/>
      <c r="L57" s="16">
        <v>143162</v>
      </c>
      <c r="M57" s="16"/>
      <c r="N57" s="16"/>
      <c r="O57" s="16"/>
      <c r="P57" s="16"/>
      <c r="Q57" s="16"/>
    </row>
    <row r="58" spans="1:17" ht="25.5" customHeight="1" x14ac:dyDescent="0.25">
      <c r="A58" s="13">
        <f t="shared" si="1"/>
        <v>51</v>
      </c>
      <c r="B58" s="14" t="s">
        <v>29</v>
      </c>
      <c r="C58" s="14">
        <v>122</v>
      </c>
      <c r="D58" s="14" t="s">
        <v>39</v>
      </c>
      <c r="E58" s="15" t="s">
        <v>8</v>
      </c>
      <c r="F58" s="16">
        <v>3375</v>
      </c>
      <c r="G58" s="16">
        <f t="shared" si="0"/>
        <v>3375</v>
      </c>
      <c r="H58" s="16"/>
      <c r="I58" s="16"/>
      <c r="J58" s="16"/>
      <c r="K58" s="16"/>
      <c r="L58" s="16">
        <v>3375</v>
      </c>
      <c r="M58" s="16"/>
      <c r="N58" s="16"/>
      <c r="O58" s="16"/>
      <c r="P58" s="16"/>
      <c r="Q58" s="16"/>
    </row>
    <row r="59" spans="1:17" ht="17.25" customHeight="1" x14ac:dyDescent="0.25">
      <c r="A59" s="13">
        <f t="shared" si="1"/>
        <v>52</v>
      </c>
      <c r="B59" s="14" t="s">
        <v>100</v>
      </c>
      <c r="C59" s="14">
        <v>714</v>
      </c>
      <c r="D59" s="14" t="s">
        <v>41</v>
      </c>
      <c r="E59" s="15" t="s">
        <v>52</v>
      </c>
      <c r="F59" s="16">
        <v>132813</v>
      </c>
      <c r="G59" s="16">
        <f t="shared" si="0"/>
        <v>132813</v>
      </c>
      <c r="H59" s="16"/>
      <c r="I59" s="16"/>
      <c r="J59" s="16"/>
      <c r="K59" s="16"/>
      <c r="L59" s="16">
        <f>1432+13074+1000</f>
        <v>15506</v>
      </c>
      <c r="M59" s="16">
        <v>117307</v>
      </c>
      <c r="N59" s="16"/>
      <c r="O59" s="16"/>
      <c r="P59" s="16"/>
      <c r="Q59" s="16"/>
    </row>
    <row r="60" spans="1:17" ht="42.75" customHeight="1" x14ac:dyDescent="0.25">
      <c r="A60" s="13">
        <f t="shared" si="1"/>
        <v>53</v>
      </c>
      <c r="B60" s="14" t="s">
        <v>100</v>
      </c>
      <c r="C60" s="14">
        <v>606</v>
      </c>
      <c r="D60" s="14" t="s">
        <v>41</v>
      </c>
      <c r="E60" s="15" t="s">
        <v>95</v>
      </c>
      <c r="F60" s="16">
        <v>53790.97365312936</v>
      </c>
      <c r="G60" s="16">
        <f t="shared" si="0"/>
        <v>53790.97365312936</v>
      </c>
      <c r="H60" s="16"/>
      <c r="I60" s="16"/>
      <c r="J60" s="16"/>
      <c r="K60" s="16"/>
      <c r="L60" s="16"/>
      <c r="M60" s="16"/>
      <c r="N60" s="16"/>
      <c r="O60" s="16">
        <f>105206/1.95583</f>
        <v>53790.97365312936</v>
      </c>
      <c r="P60" s="16"/>
      <c r="Q60" s="16"/>
    </row>
    <row r="61" spans="1:17" ht="50.25" customHeight="1" x14ac:dyDescent="0.25">
      <c r="A61" s="13">
        <f t="shared" si="1"/>
        <v>54</v>
      </c>
      <c r="B61" s="14" t="s">
        <v>100</v>
      </c>
      <c r="C61" s="14">
        <v>606</v>
      </c>
      <c r="D61" s="14" t="s">
        <v>38</v>
      </c>
      <c r="E61" s="15" t="s">
        <v>30</v>
      </c>
      <c r="F61" s="16">
        <v>15676</v>
      </c>
      <c r="G61" s="16">
        <f t="shared" si="0"/>
        <v>15676</v>
      </c>
      <c r="H61" s="16"/>
      <c r="I61" s="16"/>
      <c r="J61" s="16"/>
      <c r="K61" s="16"/>
      <c r="L61" s="16"/>
      <c r="M61" s="16"/>
      <c r="N61" s="16"/>
      <c r="O61" s="16">
        <v>15676</v>
      </c>
      <c r="P61" s="16"/>
      <c r="Q61" s="16"/>
    </row>
    <row r="62" spans="1:17" ht="27.75" customHeight="1" x14ac:dyDescent="0.25">
      <c r="A62" s="13">
        <f t="shared" si="1"/>
        <v>55</v>
      </c>
      <c r="B62" s="14" t="s">
        <v>100</v>
      </c>
      <c r="C62" s="14">
        <v>606</v>
      </c>
      <c r="D62" s="14" t="s">
        <v>38</v>
      </c>
      <c r="E62" s="15" t="s">
        <v>31</v>
      </c>
      <c r="F62" s="16">
        <v>3865</v>
      </c>
      <c r="G62" s="16">
        <f t="shared" si="0"/>
        <v>3865</v>
      </c>
      <c r="H62" s="16"/>
      <c r="I62" s="16"/>
      <c r="J62" s="16"/>
      <c r="K62" s="16"/>
      <c r="L62" s="16"/>
      <c r="M62" s="16"/>
      <c r="N62" s="16"/>
      <c r="O62" s="16">
        <f>5185-1320</f>
        <v>3865</v>
      </c>
      <c r="P62" s="16"/>
      <c r="Q62" s="16"/>
    </row>
    <row r="63" spans="1:17" ht="55.5" customHeight="1" x14ac:dyDescent="0.25">
      <c r="A63" s="13">
        <f t="shared" si="1"/>
        <v>56</v>
      </c>
      <c r="B63" s="14" t="s">
        <v>100</v>
      </c>
      <c r="C63" s="14">
        <v>619</v>
      </c>
      <c r="D63" s="14" t="s">
        <v>41</v>
      </c>
      <c r="E63" s="15" t="s">
        <v>32</v>
      </c>
      <c r="F63" s="16">
        <v>51129.188119621853</v>
      </c>
      <c r="G63" s="16">
        <f t="shared" si="0"/>
        <v>51129.188119621853</v>
      </c>
      <c r="H63" s="16"/>
      <c r="I63" s="16"/>
      <c r="J63" s="16"/>
      <c r="K63" s="16"/>
      <c r="L63" s="16"/>
      <c r="M63" s="16"/>
      <c r="N63" s="16"/>
      <c r="O63" s="16">
        <f>100000/1.95583</f>
        <v>51129.188119621853</v>
      </c>
      <c r="P63" s="16"/>
      <c r="Q63" s="16"/>
    </row>
    <row r="64" spans="1:17" ht="61.5" customHeight="1" x14ac:dyDescent="0.25">
      <c r="A64" s="13">
        <f t="shared" si="1"/>
        <v>57</v>
      </c>
      <c r="B64" s="14" t="s">
        <v>100</v>
      </c>
      <c r="C64" s="14">
        <v>739</v>
      </c>
      <c r="D64" s="14" t="s">
        <v>38</v>
      </c>
      <c r="E64" s="15" t="s">
        <v>221</v>
      </c>
      <c r="F64" s="16">
        <v>75653</v>
      </c>
      <c r="G64" s="16">
        <f t="shared" si="0"/>
        <v>75652.73000000001</v>
      </c>
      <c r="H64" s="16"/>
      <c r="I64" s="16"/>
      <c r="J64" s="16"/>
      <c r="K64" s="16"/>
      <c r="L64" s="16">
        <v>13048</v>
      </c>
      <c r="M64" s="16"/>
      <c r="N64" s="16"/>
      <c r="O64" s="16">
        <f>60843.73+1320+63+378</f>
        <v>62604.73</v>
      </c>
      <c r="P64" s="16"/>
      <c r="Q64" s="16"/>
    </row>
    <row r="65" spans="1:17" ht="63" customHeight="1" x14ac:dyDescent="0.25">
      <c r="A65" s="13">
        <f t="shared" si="1"/>
        <v>58</v>
      </c>
      <c r="B65" s="14" t="s">
        <v>100</v>
      </c>
      <c r="C65" s="14">
        <v>832</v>
      </c>
      <c r="D65" s="14" t="s">
        <v>38</v>
      </c>
      <c r="E65" s="14" t="s">
        <v>33</v>
      </c>
      <c r="F65" s="16">
        <v>1227.1005148709244</v>
      </c>
      <c r="G65" s="16">
        <f t="shared" si="0"/>
        <v>1227.1005148709244</v>
      </c>
      <c r="H65" s="16"/>
      <c r="I65" s="16"/>
      <c r="J65" s="16"/>
      <c r="K65" s="16"/>
      <c r="L65" s="16"/>
      <c r="M65" s="16"/>
      <c r="N65" s="16"/>
      <c r="O65" s="16">
        <f>2400/1.95583</f>
        <v>1227.1005148709244</v>
      </c>
      <c r="P65" s="16"/>
      <c r="Q65" s="16"/>
    </row>
    <row r="66" spans="1:17" ht="54" customHeight="1" x14ac:dyDescent="0.25">
      <c r="A66" s="13">
        <f t="shared" si="1"/>
        <v>59</v>
      </c>
      <c r="B66" s="14" t="s">
        <v>100</v>
      </c>
      <c r="C66" s="14">
        <v>619</v>
      </c>
      <c r="D66" s="14" t="s">
        <v>41</v>
      </c>
      <c r="E66" s="15" t="s">
        <v>34</v>
      </c>
      <c r="F66" s="16">
        <v>594.06507723063862</v>
      </c>
      <c r="G66" s="16">
        <f t="shared" si="0"/>
        <v>594.06507723063862</v>
      </c>
      <c r="H66" s="16"/>
      <c r="I66" s="16"/>
      <c r="J66" s="16"/>
      <c r="K66" s="16"/>
      <c r="L66" s="16">
        <f>184</f>
        <v>184</v>
      </c>
      <c r="M66" s="16"/>
      <c r="N66" s="16"/>
      <c r="O66" s="16">
        <f>360/1.95583</f>
        <v>184.06507723063865</v>
      </c>
      <c r="P66" s="16"/>
      <c r="Q66" s="16">
        <v>226</v>
      </c>
    </row>
    <row r="67" spans="1:17" ht="27" customHeight="1" x14ac:dyDescent="0.25">
      <c r="A67" s="13">
        <f t="shared" si="1"/>
        <v>60</v>
      </c>
      <c r="B67" s="14" t="s">
        <v>28</v>
      </c>
      <c r="C67" s="14">
        <v>606</v>
      </c>
      <c r="D67" s="14" t="s">
        <v>39</v>
      </c>
      <c r="E67" s="15" t="s">
        <v>42</v>
      </c>
      <c r="F67" s="16">
        <v>5100</v>
      </c>
      <c r="G67" s="16">
        <f t="shared" si="0"/>
        <v>5100</v>
      </c>
      <c r="H67" s="16"/>
      <c r="I67" s="16"/>
      <c r="J67" s="16"/>
      <c r="K67" s="16"/>
      <c r="L67" s="16">
        <v>5100</v>
      </c>
      <c r="M67" s="16"/>
      <c r="N67" s="16"/>
      <c r="O67" s="16"/>
      <c r="P67" s="16"/>
      <c r="Q67" s="16"/>
    </row>
    <row r="68" spans="1:17" s="8" customFormat="1" ht="64.5" customHeight="1" x14ac:dyDescent="0.25">
      <c r="A68" s="13">
        <f t="shared" si="1"/>
        <v>61</v>
      </c>
      <c r="B68" s="14" t="s">
        <v>28</v>
      </c>
      <c r="C68" s="14">
        <v>714</v>
      </c>
      <c r="D68" s="14" t="s">
        <v>40</v>
      </c>
      <c r="E68" s="15" t="s">
        <v>45</v>
      </c>
      <c r="F68" s="16">
        <v>22020</v>
      </c>
      <c r="G68" s="16">
        <f t="shared" si="0"/>
        <v>22020</v>
      </c>
      <c r="H68" s="16"/>
      <c r="I68" s="16"/>
      <c r="J68" s="16"/>
      <c r="K68" s="16"/>
      <c r="L68" s="16"/>
      <c r="M68" s="16"/>
      <c r="N68" s="16"/>
      <c r="O68" s="16"/>
      <c r="P68" s="16"/>
      <c r="Q68" s="16">
        <v>22020</v>
      </c>
    </row>
    <row r="69" spans="1:17" ht="15" customHeight="1" x14ac:dyDescent="0.25">
      <c r="A69" s="13">
        <f t="shared" si="1"/>
        <v>62</v>
      </c>
      <c r="B69" s="14" t="s">
        <v>17</v>
      </c>
      <c r="C69" s="14">
        <v>122</v>
      </c>
      <c r="D69" s="14" t="s">
        <v>39</v>
      </c>
      <c r="E69" s="15" t="s">
        <v>18</v>
      </c>
      <c r="F69" s="16">
        <v>869</v>
      </c>
      <c r="G69" s="16">
        <f t="shared" si="0"/>
        <v>869</v>
      </c>
      <c r="H69" s="16"/>
      <c r="I69" s="16"/>
      <c r="J69" s="16"/>
      <c r="K69" s="16"/>
      <c r="L69" s="16"/>
      <c r="M69" s="16"/>
      <c r="N69" s="16"/>
      <c r="O69" s="16"/>
      <c r="P69" s="16"/>
      <c r="Q69" s="16">
        <v>869</v>
      </c>
    </row>
    <row r="70" spans="1:17" ht="13.5" customHeight="1" x14ac:dyDescent="0.25">
      <c r="A70" s="13">
        <f t="shared" si="1"/>
        <v>63</v>
      </c>
      <c r="B70" s="14" t="s">
        <v>17</v>
      </c>
      <c r="C70" s="14">
        <v>122</v>
      </c>
      <c r="D70" s="14" t="s">
        <v>39</v>
      </c>
      <c r="E70" s="15" t="s">
        <v>19</v>
      </c>
      <c r="F70" s="16">
        <v>1251</v>
      </c>
      <c r="G70" s="16">
        <f t="shared" si="0"/>
        <v>1251</v>
      </c>
      <c r="H70" s="16"/>
      <c r="I70" s="16"/>
      <c r="J70" s="16"/>
      <c r="K70" s="16"/>
      <c r="L70" s="16"/>
      <c r="M70" s="16"/>
      <c r="N70" s="16"/>
      <c r="O70" s="16"/>
      <c r="P70" s="16"/>
      <c r="Q70" s="16">
        <v>1251</v>
      </c>
    </row>
    <row r="71" spans="1:17" ht="26.25" customHeight="1" x14ac:dyDescent="0.25">
      <c r="A71" s="13">
        <f t="shared" si="1"/>
        <v>64</v>
      </c>
      <c r="B71" s="14" t="s">
        <v>17</v>
      </c>
      <c r="C71" s="14">
        <v>122</v>
      </c>
      <c r="D71" s="14" t="s">
        <v>43</v>
      </c>
      <c r="E71" s="15" t="s">
        <v>20</v>
      </c>
      <c r="F71" s="16">
        <v>17484</v>
      </c>
      <c r="G71" s="16">
        <f t="shared" si="0"/>
        <v>17484</v>
      </c>
      <c r="H71" s="16"/>
      <c r="I71" s="16"/>
      <c r="J71" s="16"/>
      <c r="K71" s="16"/>
      <c r="L71" s="16"/>
      <c r="M71" s="16"/>
      <c r="N71" s="16"/>
      <c r="O71" s="16"/>
      <c r="P71" s="16"/>
      <c r="Q71" s="16">
        <v>17484</v>
      </c>
    </row>
    <row r="72" spans="1:17" ht="39" customHeight="1" x14ac:dyDescent="0.25">
      <c r="A72" s="13">
        <f t="shared" si="1"/>
        <v>65</v>
      </c>
      <c r="B72" s="14" t="s">
        <v>5</v>
      </c>
      <c r="C72" s="14">
        <v>898</v>
      </c>
      <c r="D72" s="14" t="s">
        <v>44</v>
      </c>
      <c r="E72" s="14" t="s">
        <v>46</v>
      </c>
      <c r="F72" s="16">
        <v>71785</v>
      </c>
      <c r="G72" s="16">
        <f t="shared" si="0"/>
        <v>71785</v>
      </c>
      <c r="H72" s="16"/>
      <c r="I72" s="16"/>
      <c r="J72" s="16"/>
      <c r="K72" s="16"/>
      <c r="L72" s="16">
        <v>71785</v>
      </c>
      <c r="M72" s="16"/>
      <c r="N72" s="16"/>
      <c r="O72" s="16"/>
      <c r="P72" s="16"/>
      <c r="Q72" s="16"/>
    </row>
    <row r="73" spans="1:17" ht="27" customHeight="1" x14ac:dyDescent="0.25">
      <c r="A73" s="13">
        <f t="shared" si="1"/>
        <v>66</v>
      </c>
      <c r="B73" s="14" t="s">
        <v>10</v>
      </c>
      <c r="C73" s="14">
        <v>745</v>
      </c>
      <c r="D73" s="14" t="s">
        <v>36</v>
      </c>
      <c r="E73" s="15" t="s">
        <v>162</v>
      </c>
      <c r="F73" s="16">
        <v>48410</v>
      </c>
      <c r="G73" s="16">
        <f t="shared" si="0"/>
        <v>14523</v>
      </c>
      <c r="H73" s="16"/>
      <c r="I73" s="16"/>
      <c r="J73" s="16"/>
      <c r="K73" s="16"/>
      <c r="L73" s="16"/>
      <c r="M73" s="16"/>
      <c r="N73" s="16"/>
      <c r="O73" s="16"/>
      <c r="P73" s="16"/>
      <c r="Q73" s="16">
        <v>14523</v>
      </c>
    </row>
    <row r="74" spans="1:17" ht="45" customHeight="1" x14ac:dyDescent="0.25">
      <c r="A74" s="13">
        <f t="shared" ref="A74:A137" si="2">A73+1</f>
        <v>67</v>
      </c>
      <c r="B74" s="14" t="s">
        <v>10</v>
      </c>
      <c r="C74" s="14">
        <v>623</v>
      </c>
      <c r="D74" s="14" t="s">
        <v>36</v>
      </c>
      <c r="E74" s="15" t="s">
        <v>11</v>
      </c>
      <c r="F74" s="16">
        <v>27556</v>
      </c>
      <c r="G74" s="16">
        <f t="shared" ref="F74:G153" si="3">H74+I74+J74+K74+L74+M74+N74+O74+P74+Q74</f>
        <v>27556</v>
      </c>
      <c r="H74" s="16"/>
      <c r="I74" s="16"/>
      <c r="J74" s="16"/>
      <c r="K74" s="16"/>
      <c r="L74" s="16"/>
      <c r="M74" s="16"/>
      <c r="N74" s="16"/>
      <c r="O74" s="16"/>
      <c r="P74" s="16"/>
      <c r="Q74" s="16">
        <v>27556</v>
      </c>
    </row>
    <row r="75" spans="1:17" ht="38.25" customHeight="1" x14ac:dyDescent="0.25">
      <c r="A75" s="13">
        <f t="shared" si="2"/>
        <v>68</v>
      </c>
      <c r="B75" s="14" t="s">
        <v>10</v>
      </c>
      <c r="C75" s="14">
        <v>623</v>
      </c>
      <c r="D75" s="14" t="s">
        <v>36</v>
      </c>
      <c r="E75" s="15" t="s">
        <v>12</v>
      </c>
      <c r="F75" s="16">
        <v>26076</v>
      </c>
      <c r="G75" s="16">
        <f t="shared" si="3"/>
        <v>26076</v>
      </c>
      <c r="H75" s="16"/>
      <c r="I75" s="16"/>
      <c r="J75" s="16"/>
      <c r="K75" s="16"/>
      <c r="L75" s="16"/>
      <c r="M75" s="16"/>
      <c r="N75" s="16"/>
      <c r="O75" s="16"/>
      <c r="P75" s="16"/>
      <c r="Q75" s="16">
        <v>26076</v>
      </c>
    </row>
    <row r="76" spans="1:17" ht="24.75" customHeight="1" x14ac:dyDescent="0.25">
      <c r="A76" s="13">
        <f t="shared" si="2"/>
        <v>69</v>
      </c>
      <c r="B76" s="14" t="s">
        <v>10</v>
      </c>
      <c r="C76" s="14">
        <v>898</v>
      </c>
      <c r="D76" s="14" t="s">
        <v>39</v>
      </c>
      <c r="E76" s="15" t="s">
        <v>13</v>
      </c>
      <c r="F76" s="16">
        <v>972</v>
      </c>
      <c r="G76" s="16">
        <f t="shared" si="3"/>
        <v>972</v>
      </c>
      <c r="H76" s="16"/>
      <c r="I76" s="16"/>
      <c r="J76" s="16"/>
      <c r="K76" s="16"/>
      <c r="L76" s="16"/>
      <c r="M76" s="16"/>
      <c r="N76" s="16"/>
      <c r="O76" s="16"/>
      <c r="P76" s="16"/>
      <c r="Q76" s="16">
        <v>972</v>
      </c>
    </row>
    <row r="77" spans="1:17" ht="25.5" customHeight="1" x14ac:dyDescent="0.25">
      <c r="A77" s="13">
        <f t="shared" si="2"/>
        <v>70</v>
      </c>
      <c r="B77" s="14" t="s">
        <v>10</v>
      </c>
      <c r="C77" s="14">
        <v>898</v>
      </c>
      <c r="D77" s="14" t="s">
        <v>39</v>
      </c>
      <c r="E77" s="15" t="s">
        <v>14</v>
      </c>
      <c r="F77" s="16">
        <v>6136</v>
      </c>
      <c r="G77" s="16">
        <f t="shared" si="3"/>
        <v>6136</v>
      </c>
      <c r="H77" s="16"/>
      <c r="I77" s="16"/>
      <c r="J77" s="16"/>
      <c r="K77" s="16"/>
      <c r="L77" s="16"/>
      <c r="M77" s="16"/>
      <c r="N77" s="16"/>
      <c r="O77" s="16"/>
      <c r="P77" s="16"/>
      <c r="Q77" s="16">
        <v>6136</v>
      </c>
    </row>
    <row r="78" spans="1:17" s="8" customFormat="1" ht="27" customHeight="1" x14ac:dyDescent="0.25">
      <c r="A78" s="13">
        <f t="shared" si="2"/>
        <v>71</v>
      </c>
      <c r="B78" s="14" t="s">
        <v>10</v>
      </c>
      <c r="C78" s="14">
        <v>623</v>
      </c>
      <c r="D78" s="14" t="s">
        <v>36</v>
      </c>
      <c r="E78" s="15" t="s">
        <v>207</v>
      </c>
      <c r="F78" s="16">
        <v>61356</v>
      </c>
      <c r="G78" s="16">
        <f t="shared" si="3"/>
        <v>18407</v>
      </c>
      <c r="H78" s="16"/>
      <c r="I78" s="16"/>
      <c r="J78" s="16"/>
      <c r="K78" s="16"/>
      <c r="L78" s="16"/>
      <c r="M78" s="16"/>
      <c r="N78" s="16"/>
      <c r="O78" s="16"/>
      <c r="P78" s="16"/>
      <c r="Q78" s="16">
        <v>18407</v>
      </c>
    </row>
    <row r="79" spans="1:17" ht="54.75" customHeight="1" x14ac:dyDescent="0.25">
      <c r="A79" s="13">
        <f t="shared" si="2"/>
        <v>72</v>
      </c>
      <c r="B79" s="20" t="s">
        <v>15</v>
      </c>
      <c r="C79" s="20">
        <v>865</v>
      </c>
      <c r="D79" s="20" t="s">
        <v>39</v>
      </c>
      <c r="E79" s="20" t="s">
        <v>16</v>
      </c>
      <c r="F79" s="16">
        <v>3500</v>
      </c>
      <c r="G79" s="16">
        <f t="shared" si="3"/>
        <v>3500</v>
      </c>
      <c r="H79" s="21"/>
      <c r="I79" s="21"/>
      <c r="J79" s="21"/>
      <c r="K79" s="21"/>
      <c r="L79" s="21"/>
      <c r="M79" s="21"/>
      <c r="N79" s="21"/>
      <c r="O79" s="21"/>
      <c r="P79" s="21"/>
      <c r="Q79" s="21">
        <v>3500</v>
      </c>
    </row>
    <row r="80" spans="1:17" ht="39.75" customHeight="1" x14ac:dyDescent="0.25">
      <c r="A80" s="13">
        <f t="shared" si="2"/>
        <v>73</v>
      </c>
      <c r="B80" s="20" t="s">
        <v>25</v>
      </c>
      <c r="C80" s="20">
        <v>898</v>
      </c>
      <c r="D80" s="20" t="s">
        <v>44</v>
      </c>
      <c r="E80" s="20" t="s">
        <v>26</v>
      </c>
      <c r="F80" s="16">
        <v>5420</v>
      </c>
      <c r="G80" s="16">
        <f t="shared" si="3"/>
        <v>5420</v>
      </c>
      <c r="H80" s="21"/>
      <c r="I80" s="21"/>
      <c r="J80" s="21"/>
      <c r="K80" s="21"/>
      <c r="L80" s="21"/>
      <c r="M80" s="21"/>
      <c r="N80" s="21"/>
      <c r="O80" s="21"/>
      <c r="P80" s="21"/>
      <c r="Q80" s="21">
        <v>5420</v>
      </c>
    </row>
    <row r="81" spans="1:17" ht="62.25" customHeight="1" x14ac:dyDescent="0.25">
      <c r="A81" s="13">
        <f t="shared" si="2"/>
        <v>74</v>
      </c>
      <c r="B81" s="14" t="s">
        <v>100</v>
      </c>
      <c r="C81" s="17">
        <v>606</v>
      </c>
      <c r="D81" s="18" t="s">
        <v>41</v>
      </c>
      <c r="E81" s="15" t="s">
        <v>53</v>
      </c>
      <c r="F81" s="16">
        <v>1200</v>
      </c>
      <c r="G81" s="16">
        <f t="shared" ref="G81:G89" si="4">H81+I81+J81+K81+L81+M81+N81+O81+P81+Q81</f>
        <v>1200</v>
      </c>
      <c r="H81" s="16"/>
      <c r="I81" s="16"/>
      <c r="J81" s="16"/>
      <c r="K81" s="16"/>
      <c r="L81" s="16">
        <v>1200</v>
      </c>
      <c r="M81" s="16"/>
      <c r="N81" s="16"/>
      <c r="O81" s="16"/>
      <c r="P81" s="16"/>
      <c r="Q81" s="16"/>
    </row>
    <row r="82" spans="1:17" ht="30" customHeight="1" x14ac:dyDescent="0.25">
      <c r="A82" s="13">
        <f t="shared" si="2"/>
        <v>75</v>
      </c>
      <c r="B82" s="14" t="s">
        <v>100</v>
      </c>
      <c r="C82" s="17">
        <v>606</v>
      </c>
      <c r="D82" s="18" t="s">
        <v>41</v>
      </c>
      <c r="E82" s="15" t="s">
        <v>54</v>
      </c>
      <c r="F82" s="16">
        <v>8869</v>
      </c>
      <c r="G82" s="16">
        <f t="shared" si="4"/>
        <v>8869</v>
      </c>
      <c r="H82" s="16"/>
      <c r="I82" s="16"/>
      <c r="J82" s="16"/>
      <c r="K82" s="16"/>
      <c r="L82" s="16">
        <v>8869</v>
      </c>
      <c r="M82" s="16"/>
      <c r="N82" s="16"/>
      <c r="O82" s="16"/>
      <c r="P82" s="16"/>
      <c r="Q82" s="16"/>
    </row>
    <row r="83" spans="1:17" ht="28.5" customHeight="1" x14ac:dyDescent="0.25">
      <c r="A83" s="13">
        <f t="shared" si="2"/>
        <v>76</v>
      </c>
      <c r="B83" s="14" t="s">
        <v>10</v>
      </c>
      <c r="C83" s="17">
        <v>745</v>
      </c>
      <c r="D83" s="14" t="s">
        <v>38</v>
      </c>
      <c r="E83" s="15" t="s">
        <v>56</v>
      </c>
      <c r="F83" s="16">
        <v>3222</v>
      </c>
      <c r="G83" s="16">
        <f t="shared" si="4"/>
        <v>3222</v>
      </c>
      <c r="H83" s="16"/>
      <c r="I83" s="16"/>
      <c r="J83" s="16"/>
      <c r="K83" s="16"/>
      <c r="L83" s="16">
        <v>3222</v>
      </c>
      <c r="M83" s="16"/>
      <c r="N83" s="16"/>
      <c r="O83" s="16"/>
      <c r="P83" s="16"/>
      <c r="Q83" s="16"/>
    </row>
    <row r="84" spans="1:17" ht="24.75" customHeight="1" x14ac:dyDescent="0.25">
      <c r="A84" s="13">
        <f t="shared" si="2"/>
        <v>77</v>
      </c>
      <c r="B84" s="15" t="s">
        <v>57</v>
      </c>
      <c r="C84" s="17">
        <v>898</v>
      </c>
      <c r="D84" s="18" t="s">
        <v>43</v>
      </c>
      <c r="E84" s="15" t="s">
        <v>58</v>
      </c>
      <c r="F84" s="16">
        <v>1600</v>
      </c>
      <c r="G84" s="16">
        <f t="shared" si="4"/>
        <v>1600</v>
      </c>
      <c r="H84" s="16"/>
      <c r="I84" s="16"/>
      <c r="J84" s="16"/>
      <c r="K84" s="16"/>
      <c r="L84" s="16">
        <v>1600</v>
      </c>
      <c r="M84" s="16"/>
      <c r="N84" s="16"/>
      <c r="O84" s="16"/>
      <c r="P84" s="16"/>
      <c r="Q84" s="16"/>
    </row>
    <row r="85" spans="1:17" ht="34.5" customHeight="1" x14ac:dyDescent="0.25">
      <c r="A85" s="13">
        <f t="shared" si="2"/>
        <v>78</v>
      </c>
      <c r="B85" s="15" t="s">
        <v>25</v>
      </c>
      <c r="C85" s="17">
        <v>898</v>
      </c>
      <c r="D85" s="18" t="s">
        <v>39</v>
      </c>
      <c r="E85" s="15" t="s">
        <v>59</v>
      </c>
      <c r="F85" s="16">
        <v>8100</v>
      </c>
      <c r="G85" s="16">
        <f t="shared" si="4"/>
        <v>8100</v>
      </c>
      <c r="H85" s="16"/>
      <c r="I85" s="16"/>
      <c r="J85" s="16"/>
      <c r="K85" s="16"/>
      <c r="L85" s="16">
        <v>8100</v>
      </c>
      <c r="M85" s="16"/>
      <c r="N85" s="16"/>
      <c r="O85" s="16"/>
      <c r="P85" s="16"/>
      <c r="Q85" s="16"/>
    </row>
    <row r="86" spans="1:17" ht="36.75" customHeight="1" x14ac:dyDescent="0.25">
      <c r="A86" s="13">
        <f t="shared" si="2"/>
        <v>79</v>
      </c>
      <c r="B86" s="15" t="s">
        <v>60</v>
      </c>
      <c r="C86" s="17">
        <v>412</v>
      </c>
      <c r="D86" s="14" t="s">
        <v>38</v>
      </c>
      <c r="E86" s="15" t="s">
        <v>61</v>
      </c>
      <c r="F86" s="16">
        <v>43137</v>
      </c>
      <c r="G86" s="16">
        <f t="shared" si="4"/>
        <v>43137</v>
      </c>
      <c r="H86" s="16"/>
      <c r="I86" s="16"/>
      <c r="J86" s="16"/>
      <c r="K86" s="16"/>
      <c r="L86" s="16">
        <v>43137</v>
      </c>
      <c r="M86" s="16"/>
      <c r="N86" s="16"/>
      <c r="O86" s="16"/>
      <c r="P86" s="16"/>
      <c r="Q86" s="16"/>
    </row>
    <row r="87" spans="1:17" ht="27" customHeight="1" x14ac:dyDescent="0.25">
      <c r="A87" s="13">
        <f t="shared" si="2"/>
        <v>80</v>
      </c>
      <c r="B87" s="14" t="s">
        <v>100</v>
      </c>
      <c r="C87" s="17">
        <v>603</v>
      </c>
      <c r="D87" s="18" t="s">
        <v>38</v>
      </c>
      <c r="E87" s="14" t="s">
        <v>64</v>
      </c>
      <c r="F87" s="16">
        <v>2428</v>
      </c>
      <c r="G87" s="16">
        <f t="shared" si="4"/>
        <v>2428</v>
      </c>
      <c r="H87" s="16"/>
      <c r="I87" s="16"/>
      <c r="J87" s="16"/>
      <c r="K87" s="16"/>
      <c r="L87" s="16">
        <v>2428</v>
      </c>
      <c r="M87" s="16"/>
      <c r="N87" s="16"/>
      <c r="O87" s="16"/>
      <c r="P87" s="16"/>
      <c r="Q87" s="16"/>
    </row>
    <row r="88" spans="1:17" ht="27.75" customHeight="1" x14ac:dyDescent="0.25">
      <c r="A88" s="13">
        <f t="shared" si="2"/>
        <v>81</v>
      </c>
      <c r="B88" s="14" t="s">
        <v>100</v>
      </c>
      <c r="C88" s="17">
        <v>603</v>
      </c>
      <c r="D88" s="18" t="s">
        <v>38</v>
      </c>
      <c r="E88" s="14" t="s">
        <v>65</v>
      </c>
      <c r="F88" s="16">
        <v>1228</v>
      </c>
      <c r="G88" s="16">
        <f t="shared" si="4"/>
        <v>1228</v>
      </c>
      <c r="H88" s="16"/>
      <c r="I88" s="16"/>
      <c r="J88" s="16"/>
      <c r="K88" s="16"/>
      <c r="L88" s="16">
        <v>1228</v>
      </c>
      <c r="M88" s="16"/>
      <c r="N88" s="16"/>
      <c r="O88" s="16"/>
      <c r="P88" s="16"/>
      <c r="Q88" s="16"/>
    </row>
    <row r="89" spans="1:17" ht="30.75" customHeight="1" x14ac:dyDescent="0.25">
      <c r="A89" s="13">
        <f t="shared" si="2"/>
        <v>82</v>
      </c>
      <c r="B89" s="14" t="s">
        <v>100</v>
      </c>
      <c r="C89" s="17">
        <v>603</v>
      </c>
      <c r="D89" s="18" t="s">
        <v>38</v>
      </c>
      <c r="E89" s="15" t="s">
        <v>66</v>
      </c>
      <c r="F89" s="16">
        <v>1228</v>
      </c>
      <c r="G89" s="16">
        <f t="shared" si="4"/>
        <v>1228</v>
      </c>
      <c r="H89" s="16"/>
      <c r="I89" s="16"/>
      <c r="J89" s="16"/>
      <c r="K89" s="16"/>
      <c r="L89" s="16">
        <v>1228</v>
      </c>
      <c r="M89" s="16"/>
      <c r="N89" s="16"/>
      <c r="O89" s="16"/>
      <c r="P89" s="16"/>
      <c r="Q89" s="16"/>
    </row>
    <row r="90" spans="1:17" ht="63.75" customHeight="1" x14ac:dyDescent="0.25">
      <c r="A90" s="13">
        <f t="shared" si="2"/>
        <v>83</v>
      </c>
      <c r="B90" s="14" t="s">
        <v>10</v>
      </c>
      <c r="C90" s="22">
        <v>606</v>
      </c>
      <c r="D90" s="22" t="s">
        <v>39</v>
      </c>
      <c r="E90" s="14" t="s">
        <v>158</v>
      </c>
      <c r="F90" s="16">
        <v>50000</v>
      </c>
      <c r="G90" s="16">
        <f t="shared" si="3"/>
        <v>15000</v>
      </c>
      <c r="H90" s="16"/>
      <c r="I90" s="16"/>
      <c r="J90" s="16"/>
      <c r="K90" s="16"/>
      <c r="L90" s="27">
        <v>15000</v>
      </c>
      <c r="M90" s="16"/>
      <c r="N90" s="16"/>
      <c r="O90" s="16"/>
      <c r="P90" s="16"/>
      <c r="Q90" s="27"/>
    </row>
    <row r="91" spans="1:17" ht="57" customHeight="1" x14ac:dyDescent="0.25">
      <c r="A91" s="13">
        <f t="shared" si="2"/>
        <v>84</v>
      </c>
      <c r="B91" s="14" t="s">
        <v>10</v>
      </c>
      <c r="C91" s="22">
        <v>606</v>
      </c>
      <c r="D91" s="22" t="s">
        <v>39</v>
      </c>
      <c r="E91" s="14" t="s">
        <v>159</v>
      </c>
      <c r="F91" s="16">
        <v>210000</v>
      </c>
      <c r="G91" s="16">
        <f>H91+I91+J91+K91+L91+M91+N91+O91+P91+Q91</f>
        <v>63000</v>
      </c>
      <c r="H91" s="16"/>
      <c r="I91" s="16"/>
      <c r="J91" s="16"/>
      <c r="K91" s="16"/>
      <c r="L91" s="27">
        <v>63000</v>
      </c>
      <c r="M91" s="16"/>
      <c r="N91" s="16"/>
      <c r="O91" s="16"/>
      <c r="P91" s="16"/>
      <c r="Q91" s="27"/>
    </row>
    <row r="92" spans="1:17" ht="29.25" customHeight="1" x14ac:dyDescent="0.25">
      <c r="A92" s="13">
        <f t="shared" si="2"/>
        <v>85</v>
      </c>
      <c r="B92" s="14" t="s">
        <v>10</v>
      </c>
      <c r="C92" s="17">
        <v>623</v>
      </c>
      <c r="D92" s="18" t="s">
        <v>39</v>
      </c>
      <c r="E92" s="15" t="s">
        <v>228</v>
      </c>
      <c r="F92" s="16">
        <v>24823</v>
      </c>
      <c r="G92" s="16">
        <f>H92+I92+J92+K92+L92+M92+N92+O92+P92+Q92</f>
        <v>24823</v>
      </c>
      <c r="H92" s="16"/>
      <c r="I92" s="16"/>
      <c r="J92" s="16"/>
      <c r="K92" s="16"/>
      <c r="L92" s="27">
        <v>24823</v>
      </c>
      <c r="M92" s="16"/>
      <c r="N92" s="16"/>
      <c r="O92" s="16"/>
      <c r="P92" s="16"/>
      <c r="Q92" s="27"/>
    </row>
    <row r="93" spans="1:17" ht="21.75" customHeight="1" x14ac:dyDescent="0.25">
      <c r="A93" s="13">
        <f t="shared" si="2"/>
        <v>86</v>
      </c>
      <c r="B93" s="14" t="s">
        <v>100</v>
      </c>
      <c r="C93" s="22">
        <v>745</v>
      </c>
      <c r="D93" s="22" t="s">
        <v>41</v>
      </c>
      <c r="E93" s="14" t="s">
        <v>206</v>
      </c>
      <c r="F93" s="16">
        <v>40607.312496484868</v>
      </c>
      <c r="G93" s="16">
        <f t="shared" si="3"/>
        <v>32782.297029905465</v>
      </c>
      <c r="H93" s="16"/>
      <c r="I93" s="16"/>
      <c r="J93" s="16"/>
      <c r="K93" s="16"/>
      <c r="L93" s="27">
        <v>20000</v>
      </c>
      <c r="M93" s="16"/>
      <c r="N93" s="16"/>
      <c r="O93" s="16">
        <f>25000/1.95583</f>
        <v>12782.297029905463</v>
      </c>
      <c r="P93" s="16"/>
      <c r="Q93" s="27"/>
    </row>
    <row r="94" spans="1:17" ht="26.25" customHeight="1" x14ac:dyDescent="0.25">
      <c r="A94" s="13">
        <f t="shared" si="2"/>
        <v>87</v>
      </c>
      <c r="B94" s="14" t="s">
        <v>27</v>
      </c>
      <c r="C94" s="17">
        <v>530</v>
      </c>
      <c r="D94" s="14" t="s">
        <v>36</v>
      </c>
      <c r="E94" s="15" t="s">
        <v>67</v>
      </c>
      <c r="F94" s="16">
        <v>34846.586871047075</v>
      </c>
      <c r="G94" s="16">
        <f t="shared" si="3"/>
        <v>30927</v>
      </c>
      <c r="H94" s="16"/>
      <c r="I94" s="16">
        <v>30927</v>
      </c>
      <c r="J94" s="16"/>
      <c r="K94" s="16"/>
      <c r="L94" s="16"/>
      <c r="M94" s="16"/>
      <c r="N94" s="16"/>
      <c r="O94" s="16"/>
      <c r="P94" s="16"/>
      <c r="Q94" s="16"/>
    </row>
    <row r="95" spans="1:17" ht="25.5" customHeight="1" x14ac:dyDescent="0.25">
      <c r="A95" s="13">
        <f t="shared" si="2"/>
        <v>88</v>
      </c>
      <c r="B95" s="14" t="s">
        <v>71</v>
      </c>
      <c r="C95" s="17">
        <v>311</v>
      </c>
      <c r="D95" s="14" t="s">
        <v>39</v>
      </c>
      <c r="E95" s="15" t="s">
        <v>68</v>
      </c>
      <c r="F95" s="16">
        <v>2269</v>
      </c>
      <c r="G95" s="16">
        <f t="shared" si="3"/>
        <v>2269</v>
      </c>
      <c r="H95" s="16">
        <v>2269</v>
      </c>
      <c r="I95" s="16"/>
      <c r="J95" s="16"/>
      <c r="K95" s="16"/>
      <c r="L95" s="16"/>
      <c r="M95" s="16"/>
      <c r="N95" s="16"/>
      <c r="O95" s="16"/>
      <c r="P95" s="16"/>
      <c r="Q95" s="16"/>
    </row>
    <row r="96" spans="1:17" ht="26.25" customHeight="1" x14ac:dyDescent="0.25">
      <c r="A96" s="13">
        <f t="shared" si="2"/>
        <v>89</v>
      </c>
      <c r="B96" s="14" t="s">
        <v>72</v>
      </c>
      <c r="C96" s="17">
        <v>322</v>
      </c>
      <c r="D96" s="14" t="s">
        <v>43</v>
      </c>
      <c r="E96" s="15" t="s">
        <v>69</v>
      </c>
      <c r="F96" s="16">
        <v>1800</v>
      </c>
      <c r="G96" s="16">
        <f t="shared" si="3"/>
        <v>1800</v>
      </c>
      <c r="H96" s="16">
        <v>1800</v>
      </c>
      <c r="I96" s="16"/>
      <c r="J96" s="16"/>
      <c r="K96" s="16"/>
      <c r="L96" s="16"/>
      <c r="M96" s="16"/>
      <c r="N96" s="16"/>
      <c r="O96" s="16"/>
      <c r="P96" s="16"/>
      <c r="Q96" s="16"/>
    </row>
    <row r="97" spans="1:17" ht="27.75" customHeight="1" x14ac:dyDescent="0.25">
      <c r="A97" s="13">
        <f t="shared" si="2"/>
        <v>90</v>
      </c>
      <c r="B97" s="14" t="s">
        <v>73</v>
      </c>
      <c r="C97" s="17">
        <v>322</v>
      </c>
      <c r="D97" s="18" t="s">
        <v>43</v>
      </c>
      <c r="E97" s="15" t="s">
        <v>69</v>
      </c>
      <c r="F97" s="16">
        <v>3700</v>
      </c>
      <c r="G97" s="16">
        <f t="shared" si="3"/>
        <v>3700</v>
      </c>
      <c r="H97" s="16">
        <v>3700</v>
      </c>
      <c r="I97" s="16"/>
      <c r="J97" s="16"/>
      <c r="K97" s="16"/>
      <c r="L97" s="16"/>
      <c r="M97" s="16"/>
      <c r="N97" s="16"/>
      <c r="O97" s="16"/>
      <c r="P97" s="16"/>
      <c r="Q97" s="16"/>
    </row>
    <row r="98" spans="1:17" ht="98.45" customHeight="1" x14ac:dyDescent="0.25">
      <c r="A98" s="13">
        <f t="shared" si="2"/>
        <v>91</v>
      </c>
      <c r="B98" s="14" t="s">
        <v>100</v>
      </c>
      <c r="C98" s="17">
        <v>606</v>
      </c>
      <c r="D98" s="18" t="s">
        <v>38</v>
      </c>
      <c r="E98" s="15" t="s">
        <v>74</v>
      </c>
      <c r="F98" s="16">
        <v>231251</v>
      </c>
      <c r="G98" s="16">
        <f t="shared" si="3"/>
        <v>231250.67107059408</v>
      </c>
      <c r="H98" s="16"/>
      <c r="I98" s="16"/>
      <c r="J98" s="16"/>
      <c r="K98" s="16"/>
      <c r="L98" s="16"/>
      <c r="M98" s="16"/>
      <c r="N98" s="16"/>
      <c r="O98" s="28"/>
      <c r="P98" s="16">
        <v>231250.67107059408</v>
      </c>
      <c r="Q98" s="16"/>
    </row>
    <row r="99" spans="1:17" ht="21" customHeight="1" x14ac:dyDescent="0.25">
      <c r="A99" s="13">
        <f t="shared" si="2"/>
        <v>92</v>
      </c>
      <c r="B99" s="14" t="s">
        <v>100</v>
      </c>
      <c r="C99" s="17">
        <v>606</v>
      </c>
      <c r="D99" s="18" t="s">
        <v>38</v>
      </c>
      <c r="E99" s="15" t="s">
        <v>75</v>
      </c>
      <c r="F99" s="16">
        <v>66503</v>
      </c>
      <c r="G99" s="16">
        <f t="shared" si="3"/>
        <v>66502.712403429745</v>
      </c>
      <c r="H99" s="16"/>
      <c r="I99" s="16"/>
      <c r="J99" s="16"/>
      <c r="K99" s="16"/>
      <c r="L99" s="16"/>
      <c r="M99" s="16"/>
      <c r="N99" s="16"/>
      <c r="O99" s="28"/>
      <c r="P99" s="16">
        <v>66502.712403429745</v>
      </c>
      <c r="Q99" s="16"/>
    </row>
    <row r="100" spans="1:17" ht="17.25" customHeight="1" x14ac:dyDescent="0.25">
      <c r="A100" s="13">
        <f t="shared" si="2"/>
        <v>93</v>
      </c>
      <c r="B100" s="14" t="s">
        <v>100</v>
      </c>
      <c r="C100" s="17">
        <v>606</v>
      </c>
      <c r="D100" s="18" t="s">
        <v>38</v>
      </c>
      <c r="E100" s="15" t="s">
        <v>76</v>
      </c>
      <c r="F100" s="16">
        <v>155159</v>
      </c>
      <c r="G100" s="16">
        <f t="shared" si="3"/>
        <v>155159.19072721046</v>
      </c>
      <c r="H100" s="16"/>
      <c r="I100" s="16"/>
      <c r="J100" s="16"/>
      <c r="K100" s="16"/>
      <c r="L100" s="16"/>
      <c r="M100" s="16"/>
      <c r="N100" s="16"/>
      <c r="O100" s="28"/>
      <c r="P100" s="16">
        <v>155159.19072721046</v>
      </c>
      <c r="Q100" s="16"/>
    </row>
    <row r="101" spans="1:17" ht="28.5" customHeight="1" x14ac:dyDescent="0.25">
      <c r="A101" s="13">
        <f t="shared" si="2"/>
        <v>94</v>
      </c>
      <c r="B101" s="14" t="s">
        <v>100</v>
      </c>
      <c r="C101" s="17">
        <v>619</v>
      </c>
      <c r="D101" s="18" t="s">
        <v>41</v>
      </c>
      <c r="E101" s="15" t="s">
        <v>77</v>
      </c>
      <c r="F101" s="16">
        <v>30681</v>
      </c>
      <c r="G101" s="16">
        <f t="shared" si="3"/>
        <v>30681.091914941484</v>
      </c>
      <c r="H101" s="16"/>
      <c r="I101" s="16"/>
      <c r="J101" s="16"/>
      <c r="K101" s="16"/>
      <c r="L101" s="16"/>
      <c r="M101" s="16"/>
      <c r="N101" s="16"/>
      <c r="O101" s="28"/>
      <c r="P101" s="16">
        <v>30681.091914941484</v>
      </c>
      <c r="Q101" s="16"/>
    </row>
    <row r="102" spans="1:17" ht="27" customHeight="1" x14ac:dyDescent="0.25">
      <c r="A102" s="13">
        <f t="shared" si="2"/>
        <v>95</v>
      </c>
      <c r="B102" s="14" t="s">
        <v>100</v>
      </c>
      <c r="C102" s="17">
        <v>619</v>
      </c>
      <c r="D102" s="18" t="s">
        <v>41</v>
      </c>
      <c r="E102" s="15" t="s">
        <v>223</v>
      </c>
      <c r="F102" s="16">
        <v>40607</v>
      </c>
      <c r="G102" s="16">
        <f t="shared" si="3"/>
        <v>40607.312496484868</v>
      </c>
      <c r="H102" s="16"/>
      <c r="I102" s="16"/>
      <c r="J102" s="16"/>
      <c r="K102" s="16"/>
      <c r="L102" s="16"/>
      <c r="M102" s="16"/>
      <c r="N102" s="16"/>
      <c r="O102" s="28"/>
      <c r="P102" s="16">
        <v>40607.312496484868</v>
      </c>
      <c r="Q102" s="16"/>
    </row>
    <row r="103" spans="1:17" ht="39" customHeight="1" x14ac:dyDescent="0.25">
      <c r="A103" s="13">
        <f t="shared" si="2"/>
        <v>96</v>
      </c>
      <c r="B103" s="14" t="s">
        <v>100</v>
      </c>
      <c r="C103" s="17">
        <v>619</v>
      </c>
      <c r="D103" s="18" t="s">
        <v>41</v>
      </c>
      <c r="E103" s="15" t="s">
        <v>78</v>
      </c>
      <c r="F103" s="16">
        <v>34847</v>
      </c>
      <c r="G103" s="16">
        <f t="shared" si="3"/>
        <v>34846.586871047075</v>
      </c>
      <c r="H103" s="16"/>
      <c r="I103" s="16"/>
      <c r="J103" s="16"/>
      <c r="K103" s="16"/>
      <c r="L103" s="16"/>
      <c r="M103" s="16"/>
      <c r="N103" s="16"/>
      <c r="O103" s="28"/>
      <c r="P103" s="16">
        <v>34846.586871047075</v>
      </c>
      <c r="Q103" s="16"/>
    </row>
    <row r="104" spans="1:17" ht="54" customHeight="1" x14ac:dyDescent="0.25">
      <c r="A104" s="13">
        <f t="shared" si="2"/>
        <v>97</v>
      </c>
      <c r="B104" s="14" t="s">
        <v>100</v>
      </c>
      <c r="C104" s="17">
        <v>619</v>
      </c>
      <c r="D104" s="18" t="s">
        <v>41</v>
      </c>
      <c r="E104" s="15" t="s">
        <v>79</v>
      </c>
      <c r="F104" s="16">
        <v>54718.968417500502</v>
      </c>
      <c r="G104" s="16">
        <f t="shared" si="3"/>
        <v>54718.968417500502</v>
      </c>
      <c r="H104" s="16"/>
      <c r="I104" s="16"/>
      <c r="J104" s="16"/>
      <c r="K104" s="16"/>
      <c r="L104" s="16"/>
      <c r="M104" s="16"/>
      <c r="N104" s="16"/>
      <c r="O104" s="28"/>
      <c r="P104" s="16">
        <v>54718.968417500502</v>
      </c>
      <c r="Q104" s="16"/>
    </row>
    <row r="105" spans="1:17" ht="38.25" customHeight="1" x14ac:dyDescent="0.25">
      <c r="A105" s="13">
        <f t="shared" si="2"/>
        <v>98</v>
      </c>
      <c r="B105" s="14" t="s">
        <v>100</v>
      </c>
      <c r="C105" s="17">
        <v>619</v>
      </c>
      <c r="D105" s="18" t="s">
        <v>41</v>
      </c>
      <c r="E105" s="15" t="s">
        <v>80</v>
      </c>
      <c r="F105" s="16">
        <v>45939.575525480235</v>
      </c>
      <c r="G105" s="16">
        <f t="shared" si="3"/>
        <v>45939.575525480235</v>
      </c>
      <c r="H105" s="16"/>
      <c r="I105" s="16"/>
      <c r="J105" s="16"/>
      <c r="K105" s="16"/>
      <c r="L105" s="16"/>
      <c r="M105" s="16"/>
      <c r="N105" s="16"/>
      <c r="O105" s="28"/>
      <c r="P105" s="16">
        <v>45939.575525480235</v>
      </c>
      <c r="Q105" s="16"/>
    </row>
    <row r="106" spans="1:17" ht="29.25" customHeight="1" x14ac:dyDescent="0.25">
      <c r="A106" s="13">
        <f t="shared" si="2"/>
        <v>99</v>
      </c>
      <c r="B106" s="14" t="s">
        <v>100</v>
      </c>
      <c r="C106" s="17">
        <v>619</v>
      </c>
      <c r="D106" s="18" t="s">
        <v>41</v>
      </c>
      <c r="E106" s="15" t="s">
        <v>81</v>
      </c>
      <c r="F106" s="16">
        <v>26374.99169150693</v>
      </c>
      <c r="G106" s="16">
        <f t="shared" si="3"/>
        <v>26374.99169150693</v>
      </c>
      <c r="H106" s="16"/>
      <c r="I106" s="16"/>
      <c r="J106" s="16"/>
      <c r="K106" s="16"/>
      <c r="L106" s="16"/>
      <c r="M106" s="16"/>
      <c r="N106" s="16"/>
      <c r="O106" s="28"/>
      <c r="P106" s="16">
        <v>26374.99169150693</v>
      </c>
      <c r="Q106" s="16"/>
    </row>
    <row r="107" spans="1:17" ht="50.25" customHeight="1" x14ac:dyDescent="0.25">
      <c r="A107" s="13">
        <f t="shared" si="2"/>
        <v>100</v>
      </c>
      <c r="B107" s="14" t="s">
        <v>100</v>
      </c>
      <c r="C107" s="17">
        <v>606</v>
      </c>
      <c r="D107" s="18" t="s">
        <v>41</v>
      </c>
      <c r="E107" s="15" t="s">
        <v>82</v>
      </c>
      <c r="F107" s="16">
        <v>221466</v>
      </c>
      <c r="G107" s="16">
        <f t="shared" si="3"/>
        <v>221466</v>
      </c>
      <c r="H107" s="16"/>
      <c r="I107" s="16"/>
      <c r="J107" s="16"/>
      <c r="K107" s="16"/>
      <c r="L107" s="16"/>
      <c r="M107" s="16"/>
      <c r="N107" s="16"/>
      <c r="O107" s="28"/>
      <c r="P107" s="16">
        <v>221466</v>
      </c>
      <c r="Q107" s="16"/>
    </row>
    <row r="108" spans="1:17" ht="31.5" customHeight="1" x14ac:dyDescent="0.25">
      <c r="A108" s="13">
        <f t="shared" si="2"/>
        <v>101</v>
      </c>
      <c r="B108" s="14" t="s">
        <v>28</v>
      </c>
      <c r="C108" s="17">
        <v>619</v>
      </c>
      <c r="D108" s="18" t="s">
        <v>86</v>
      </c>
      <c r="E108" s="15" t="s">
        <v>85</v>
      </c>
      <c r="F108" s="16">
        <v>29940</v>
      </c>
      <c r="G108" s="16">
        <f t="shared" si="3"/>
        <v>29940</v>
      </c>
      <c r="H108" s="16"/>
      <c r="I108" s="16"/>
      <c r="J108" s="16"/>
      <c r="K108" s="16"/>
      <c r="L108" s="16"/>
      <c r="M108" s="16"/>
      <c r="N108" s="16"/>
      <c r="O108" s="28"/>
      <c r="P108" s="16"/>
      <c r="Q108" s="16">
        <f>15000+14940</f>
        <v>29940</v>
      </c>
    </row>
    <row r="109" spans="1:17" ht="60.75" customHeight="1" x14ac:dyDescent="0.25">
      <c r="A109" s="13">
        <f t="shared" si="2"/>
        <v>102</v>
      </c>
      <c r="B109" s="14" t="s">
        <v>100</v>
      </c>
      <c r="C109" s="17">
        <v>603</v>
      </c>
      <c r="D109" s="18" t="s">
        <v>41</v>
      </c>
      <c r="E109" s="15" t="s">
        <v>222</v>
      </c>
      <c r="F109" s="16">
        <v>30665</v>
      </c>
      <c r="G109" s="16">
        <f t="shared" si="3"/>
        <v>30665</v>
      </c>
      <c r="H109" s="16"/>
      <c r="I109" s="16"/>
      <c r="J109" s="16"/>
      <c r="K109" s="16"/>
      <c r="L109" s="16">
        <v>30665</v>
      </c>
      <c r="M109" s="16"/>
      <c r="N109" s="16"/>
      <c r="O109" s="28"/>
      <c r="P109" s="16"/>
      <c r="Q109" s="16"/>
    </row>
    <row r="110" spans="1:17" ht="24.75" customHeight="1" x14ac:dyDescent="0.25">
      <c r="A110" s="13">
        <f t="shared" si="2"/>
        <v>103</v>
      </c>
      <c r="B110" s="14" t="s">
        <v>100</v>
      </c>
      <c r="C110" s="17">
        <v>601</v>
      </c>
      <c r="D110" s="18" t="s">
        <v>86</v>
      </c>
      <c r="E110" s="15" t="s">
        <v>87</v>
      </c>
      <c r="F110" s="16">
        <v>8000</v>
      </c>
      <c r="G110" s="16">
        <f t="shared" si="3"/>
        <v>8000</v>
      </c>
      <c r="H110" s="16"/>
      <c r="I110" s="16"/>
      <c r="J110" s="16"/>
      <c r="K110" s="16"/>
      <c r="L110" s="16"/>
      <c r="M110" s="16"/>
      <c r="N110" s="16"/>
      <c r="O110" s="28"/>
      <c r="P110" s="16"/>
      <c r="Q110" s="16">
        <v>8000</v>
      </c>
    </row>
    <row r="111" spans="1:17" ht="29.25" customHeight="1" x14ac:dyDescent="0.25">
      <c r="A111" s="13">
        <f t="shared" si="2"/>
        <v>104</v>
      </c>
      <c r="B111" s="14" t="s">
        <v>100</v>
      </c>
      <c r="C111" s="17">
        <v>601</v>
      </c>
      <c r="D111" s="18" t="s">
        <v>86</v>
      </c>
      <c r="E111" s="15" t="s">
        <v>88</v>
      </c>
      <c r="F111" s="16">
        <v>8000</v>
      </c>
      <c r="G111" s="16">
        <f t="shared" si="3"/>
        <v>8000</v>
      </c>
      <c r="H111" s="16"/>
      <c r="I111" s="16"/>
      <c r="J111" s="16"/>
      <c r="K111" s="16"/>
      <c r="L111" s="16"/>
      <c r="M111" s="16"/>
      <c r="N111" s="16"/>
      <c r="O111" s="28"/>
      <c r="P111" s="16"/>
      <c r="Q111" s="16">
        <v>8000</v>
      </c>
    </row>
    <row r="112" spans="1:17" ht="19.5" customHeight="1" x14ac:dyDescent="0.25">
      <c r="A112" s="13">
        <f t="shared" si="2"/>
        <v>105</v>
      </c>
      <c r="B112" s="14" t="s">
        <v>100</v>
      </c>
      <c r="C112" s="17">
        <v>619</v>
      </c>
      <c r="D112" s="18" t="s">
        <v>86</v>
      </c>
      <c r="E112" s="15" t="s">
        <v>89</v>
      </c>
      <c r="F112" s="16">
        <v>90000</v>
      </c>
      <c r="G112" s="16">
        <f t="shared" si="3"/>
        <v>27000</v>
      </c>
      <c r="H112" s="16"/>
      <c r="I112" s="16"/>
      <c r="J112" s="16"/>
      <c r="K112" s="16"/>
      <c r="L112" s="16">
        <v>27000</v>
      </c>
      <c r="M112" s="16"/>
      <c r="N112" s="16"/>
      <c r="O112" s="28"/>
      <c r="P112" s="16"/>
      <c r="Q112" s="16"/>
    </row>
    <row r="113" spans="1:17" ht="18" customHeight="1" x14ac:dyDescent="0.25">
      <c r="A113" s="13">
        <f t="shared" si="2"/>
        <v>106</v>
      </c>
      <c r="B113" s="14" t="s">
        <v>100</v>
      </c>
      <c r="C113" s="17">
        <v>619</v>
      </c>
      <c r="D113" s="18" t="s">
        <v>86</v>
      </c>
      <c r="E113" s="15" t="s">
        <v>90</v>
      </c>
      <c r="F113" s="16">
        <v>4752</v>
      </c>
      <c r="G113" s="16">
        <f t="shared" si="3"/>
        <v>4752</v>
      </c>
      <c r="H113" s="16"/>
      <c r="I113" s="16"/>
      <c r="J113" s="16"/>
      <c r="K113" s="16"/>
      <c r="L113" s="16"/>
      <c r="M113" s="16"/>
      <c r="N113" s="16"/>
      <c r="O113" s="28"/>
      <c r="P113" s="16"/>
      <c r="Q113" s="16">
        <v>4752</v>
      </c>
    </row>
    <row r="114" spans="1:17" ht="15.75" customHeight="1" x14ac:dyDescent="0.25">
      <c r="A114" s="13">
        <f t="shared" si="2"/>
        <v>107</v>
      </c>
      <c r="B114" s="14" t="s">
        <v>100</v>
      </c>
      <c r="C114" s="17">
        <v>619</v>
      </c>
      <c r="D114" s="18" t="s">
        <v>41</v>
      </c>
      <c r="E114" s="15" t="s">
        <v>93</v>
      </c>
      <c r="F114" s="16">
        <v>186447</v>
      </c>
      <c r="G114" s="16">
        <f t="shared" si="3"/>
        <v>186447</v>
      </c>
      <c r="H114" s="16"/>
      <c r="I114" s="16"/>
      <c r="J114" s="16"/>
      <c r="K114" s="16"/>
      <c r="L114" s="16">
        <f>186631-184</f>
        <v>186447</v>
      </c>
      <c r="M114" s="16"/>
      <c r="N114" s="16"/>
      <c r="O114" s="28"/>
      <c r="P114" s="16"/>
      <c r="Q114" s="16"/>
    </row>
    <row r="115" spans="1:17" ht="39.75" customHeight="1" x14ac:dyDescent="0.25">
      <c r="A115" s="13">
        <f t="shared" si="2"/>
        <v>108</v>
      </c>
      <c r="B115" s="14" t="s">
        <v>100</v>
      </c>
      <c r="C115" s="17">
        <v>714</v>
      </c>
      <c r="D115" s="18" t="s">
        <v>38</v>
      </c>
      <c r="E115" s="15" t="s">
        <v>92</v>
      </c>
      <c r="F115" s="16">
        <v>2045167</v>
      </c>
      <c r="G115" s="16">
        <f t="shared" si="3"/>
        <v>2045167</v>
      </c>
      <c r="H115" s="16"/>
      <c r="I115" s="16"/>
      <c r="J115" s="16"/>
      <c r="K115" s="16"/>
      <c r="L115" s="16"/>
      <c r="M115" s="16"/>
      <c r="N115" s="16">
        <v>2045167</v>
      </c>
      <c r="O115" s="27"/>
      <c r="P115" s="16"/>
      <c r="Q115" s="16"/>
    </row>
    <row r="116" spans="1:17" ht="42" customHeight="1" x14ac:dyDescent="0.25">
      <c r="A116" s="13">
        <f t="shared" si="2"/>
        <v>109</v>
      </c>
      <c r="B116" s="14" t="s">
        <v>100</v>
      </c>
      <c r="C116" s="17">
        <v>759</v>
      </c>
      <c r="D116" s="18" t="s">
        <v>41</v>
      </c>
      <c r="E116" s="14" t="s">
        <v>97</v>
      </c>
      <c r="F116" s="16">
        <v>12169</v>
      </c>
      <c r="G116" s="16">
        <f t="shared" si="3"/>
        <v>12169</v>
      </c>
      <c r="H116" s="16"/>
      <c r="I116" s="16"/>
      <c r="J116" s="16"/>
      <c r="K116" s="16"/>
      <c r="L116" s="16"/>
      <c r="M116" s="16"/>
      <c r="N116" s="16">
        <v>12169</v>
      </c>
      <c r="O116" s="27"/>
      <c r="P116" s="16"/>
      <c r="Q116" s="16"/>
    </row>
    <row r="117" spans="1:17" ht="28.5" customHeight="1" x14ac:dyDescent="0.25">
      <c r="A117" s="13">
        <f t="shared" si="2"/>
        <v>110</v>
      </c>
      <c r="B117" s="14" t="s">
        <v>100</v>
      </c>
      <c r="C117" s="23">
        <v>603</v>
      </c>
      <c r="D117" s="18" t="s">
        <v>38</v>
      </c>
      <c r="E117" s="14" t="s">
        <v>170</v>
      </c>
      <c r="F117" s="16">
        <f t="shared" si="3"/>
        <v>3345</v>
      </c>
      <c r="G117" s="16">
        <f t="shared" si="3"/>
        <v>3345</v>
      </c>
      <c r="H117" s="16"/>
      <c r="I117" s="16"/>
      <c r="J117" s="16"/>
      <c r="K117" s="16"/>
      <c r="L117" s="16"/>
      <c r="M117" s="16"/>
      <c r="N117" s="16"/>
      <c r="O117" s="27"/>
      <c r="P117" s="16"/>
      <c r="Q117" s="16">
        <v>3345</v>
      </c>
    </row>
    <row r="118" spans="1:17" ht="29.25" customHeight="1" x14ac:dyDescent="0.25">
      <c r="A118" s="13">
        <f t="shared" si="2"/>
        <v>111</v>
      </c>
      <c r="B118" s="14" t="s">
        <v>100</v>
      </c>
      <c r="C118" s="23">
        <v>603</v>
      </c>
      <c r="D118" s="18" t="s">
        <v>38</v>
      </c>
      <c r="E118" s="14" t="s">
        <v>171</v>
      </c>
      <c r="F118" s="16">
        <f t="shared" si="3"/>
        <v>4695</v>
      </c>
      <c r="G118" s="16">
        <f t="shared" si="3"/>
        <v>4695</v>
      </c>
      <c r="H118" s="16"/>
      <c r="I118" s="16"/>
      <c r="J118" s="16"/>
      <c r="K118" s="16"/>
      <c r="L118" s="16"/>
      <c r="M118" s="16"/>
      <c r="N118" s="16"/>
      <c r="O118" s="27"/>
      <c r="P118" s="16"/>
      <c r="Q118" s="16">
        <v>4695</v>
      </c>
    </row>
    <row r="119" spans="1:17" ht="30.75" customHeight="1" x14ac:dyDescent="0.25">
      <c r="A119" s="13">
        <f t="shared" si="2"/>
        <v>112</v>
      </c>
      <c r="B119" s="14" t="s">
        <v>100</v>
      </c>
      <c r="C119" s="23">
        <v>603</v>
      </c>
      <c r="D119" s="18" t="s">
        <v>38</v>
      </c>
      <c r="E119" s="14" t="s">
        <v>172</v>
      </c>
      <c r="F119" s="16">
        <f t="shared" si="3"/>
        <v>4796</v>
      </c>
      <c r="G119" s="16">
        <f t="shared" si="3"/>
        <v>4796</v>
      </c>
      <c r="H119" s="16"/>
      <c r="I119" s="16"/>
      <c r="J119" s="16"/>
      <c r="K119" s="16"/>
      <c r="L119" s="16"/>
      <c r="M119" s="16"/>
      <c r="N119" s="16"/>
      <c r="O119" s="27"/>
      <c r="P119" s="16"/>
      <c r="Q119" s="16">
        <v>4796</v>
      </c>
    </row>
    <row r="120" spans="1:17" ht="28.5" customHeight="1" x14ac:dyDescent="0.25">
      <c r="A120" s="13">
        <f t="shared" si="2"/>
        <v>113</v>
      </c>
      <c r="B120" s="14" t="s">
        <v>100</v>
      </c>
      <c r="C120" s="23">
        <v>603</v>
      </c>
      <c r="D120" s="18" t="s">
        <v>41</v>
      </c>
      <c r="E120" s="14" t="s">
        <v>173</v>
      </c>
      <c r="F120" s="16">
        <f t="shared" si="3"/>
        <v>9449</v>
      </c>
      <c r="G120" s="16">
        <f t="shared" si="3"/>
        <v>9449</v>
      </c>
      <c r="H120" s="16"/>
      <c r="I120" s="16"/>
      <c r="J120" s="16"/>
      <c r="K120" s="16"/>
      <c r="L120" s="16"/>
      <c r="M120" s="16"/>
      <c r="N120" s="16"/>
      <c r="O120" s="27"/>
      <c r="P120" s="16"/>
      <c r="Q120" s="16">
        <v>9449</v>
      </c>
    </row>
    <row r="121" spans="1:17" ht="29.25" customHeight="1" x14ac:dyDescent="0.25">
      <c r="A121" s="13">
        <f t="shared" si="2"/>
        <v>114</v>
      </c>
      <c r="B121" s="14" t="s">
        <v>100</v>
      </c>
      <c r="C121" s="23">
        <v>603</v>
      </c>
      <c r="D121" s="18" t="s">
        <v>38</v>
      </c>
      <c r="E121" s="14" t="s">
        <v>174</v>
      </c>
      <c r="F121" s="16">
        <f t="shared" si="3"/>
        <v>1304</v>
      </c>
      <c r="G121" s="16">
        <f t="shared" si="3"/>
        <v>1304</v>
      </c>
      <c r="H121" s="16"/>
      <c r="I121" s="16"/>
      <c r="J121" s="16"/>
      <c r="K121" s="16"/>
      <c r="L121" s="16"/>
      <c r="M121" s="16"/>
      <c r="N121" s="16"/>
      <c r="O121" s="27"/>
      <c r="P121" s="16"/>
      <c r="Q121" s="16">
        <v>1304</v>
      </c>
    </row>
    <row r="122" spans="1:17" ht="28.5" customHeight="1" x14ac:dyDescent="0.25">
      <c r="A122" s="13">
        <f t="shared" si="2"/>
        <v>115</v>
      </c>
      <c r="B122" s="14" t="s">
        <v>100</v>
      </c>
      <c r="C122" s="23">
        <v>603</v>
      </c>
      <c r="D122" s="18" t="s">
        <v>41</v>
      </c>
      <c r="E122" s="14" t="s">
        <v>175</v>
      </c>
      <c r="F122" s="16">
        <f t="shared" si="3"/>
        <v>9449</v>
      </c>
      <c r="G122" s="16">
        <f t="shared" si="3"/>
        <v>9449</v>
      </c>
      <c r="H122" s="16"/>
      <c r="I122" s="16"/>
      <c r="J122" s="16"/>
      <c r="K122" s="16"/>
      <c r="L122" s="16"/>
      <c r="M122" s="16"/>
      <c r="N122" s="16"/>
      <c r="O122" s="27"/>
      <c r="P122" s="16"/>
      <c r="Q122" s="16">
        <v>9449</v>
      </c>
    </row>
    <row r="123" spans="1:17" ht="23.25" customHeight="1" x14ac:dyDescent="0.25">
      <c r="A123" s="13">
        <f t="shared" si="2"/>
        <v>116</v>
      </c>
      <c r="B123" s="14" t="s">
        <v>212</v>
      </c>
      <c r="C123" s="23">
        <v>898</v>
      </c>
      <c r="D123" s="23" t="s">
        <v>44</v>
      </c>
      <c r="E123" s="14" t="s">
        <v>213</v>
      </c>
      <c r="F123" s="16">
        <v>25000</v>
      </c>
      <c r="G123" s="16">
        <f t="shared" si="3"/>
        <v>25000</v>
      </c>
      <c r="H123" s="16"/>
      <c r="I123" s="16"/>
      <c r="J123" s="16"/>
      <c r="K123" s="16"/>
      <c r="L123" s="16"/>
      <c r="M123" s="16"/>
      <c r="N123" s="16"/>
      <c r="O123" s="27"/>
      <c r="P123" s="16"/>
      <c r="Q123" s="16">
        <v>25000</v>
      </c>
    </row>
    <row r="124" spans="1:17" ht="42" customHeight="1" x14ac:dyDescent="0.25">
      <c r="A124" s="13">
        <f t="shared" si="2"/>
        <v>117</v>
      </c>
      <c r="B124" s="14" t="s">
        <v>100</v>
      </c>
      <c r="C124" s="23">
        <v>603</v>
      </c>
      <c r="D124" s="23" t="s">
        <v>41</v>
      </c>
      <c r="E124" s="14" t="s">
        <v>176</v>
      </c>
      <c r="F124" s="16">
        <v>23928</v>
      </c>
      <c r="G124" s="16">
        <f t="shared" si="3"/>
        <v>23928</v>
      </c>
      <c r="H124" s="16"/>
      <c r="I124" s="16"/>
      <c r="J124" s="16"/>
      <c r="K124" s="16"/>
      <c r="L124" s="16">
        <v>10645</v>
      </c>
      <c r="M124" s="16"/>
      <c r="N124" s="16"/>
      <c r="O124" s="27"/>
      <c r="P124" s="16"/>
      <c r="Q124" s="16">
        <f>13283</f>
        <v>13283</v>
      </c>
    </row>
    <row r="125" spans="1:17" ht="42" customHeight="1" x14ac:dyDescent="0.25">
      <c r="A125" s="13">
        <f t="shared" si="2"/>
        <v>118</v>
      </c>
      <c r="B125" s="14" t="s">
        <v>100</v>
      </c>
      <c r="C125" s="23">
        <v>603</v>
      </c>
      <c r="D125" s="23" t="s">
        <v>41</v>
      </c>
      <c r="E125" s="14" t="s">
        <v>177</v>
      </c>
      <c r="F125" s="16">
        <v>23928</v>
      </c>
      <c r="G125" s="16">
        <f t="shared" si="3"/>
        <v>23928</v>
      </c>
      <c r="H125" s="16"/>
      <c r="I125" s="16"/>
      <c r="J125" s="16"/>
      <c r="K125" s="16"/>
      <c r="L125" s="16">
        <v>10645</v>
      </c>
      <c r="M125" s="16"/>
      <c r="N125" s="16"/>
      <c r="O125" s="27"/>
      <c r="P125" s="16"/>
      <c r="Q125" s="16">
        <f>13283</f>
        <v>13283</v>
      </c>
    </row>
    <row r="126" spans="1:17" ht="42" customHeight="1" x14ac:dyDescent="0.25">
      <c r="A126" s="13">
        <f t="shared" si="2"/>
        <v>119</v>
      </c>
      <c r="B126" s="14" t="s">
        <v>100</v>
      </c>
      <c r="C126" s="23">
        <v>619</v>
      </c>
      <c r="D126" s="23" t="s">
        <v>41</v>
      </c>
      <c r="E126" s="14" t="s">
        <v>178</v>
      </c>
      <c r="F126" s="16">
        <v>5369</v>
      </c>
      <c r="G126" s="16">
        <f t="shared" si="3"/>
        <v>5369</v>
      </c>
      <c r="H126" s="16"/>
      <c r="I126" s="16"/>
      <c r="J126" s="16"/>
      <c r="K126" s="16"/>
      <c r="L126" s="16"/>
      <c r="M126" s="16"/>
      <c r="N126" s="16"/>
      <c r="O126" s="27"/>
      <c r="P126" s="16"/>
      <c r="Q126" s="16">
        <v>5369</v>
      </c>
    </row>
    <row r="127" spans="1:17" ht="31.5" customHeight="1" x14ac:dyDescent="0.25">
      <c r="A127" s="13">
        <f t="shared" si="2"/>
        <v>120</v>
      </c>
      <c r="B127" s="14" t="s">
        <v>100</v>
      </c>
      <c r="C127" s="23">
        <v>606</v>
      </c>
      <c r="D127" s="23" t="s">
        <v>41</v>
      </c>
      <c r="E127" s="14" t="s">
        <v>179</v>
      </c>
      <c r="F127" s="16">
        <v>8692</v>
      </c>
      <c r="G127" s="16">
        <f t="shared" si="3"/>
        <v>8692</v>
      </c>
      <c r="H127" s="16"/>
      <c r="I127" s="16"/>
      <c r="J127" s="16"/>
      <c r="K127" s="16"/>
      <c r="L127" s="16"/>
      <c r="M127" s="16"/>
      <c r="N127" s="16"/>
      <c r="O127" s="27"/>
      <c r="P127" s="16"/>
      <c r="Q127" s="16">
        <v>8692</v>
      </c>
    </row>
    <row r="128" spans="1:17" ht="30" customHeight="1" x14ac:dyDescent="0.25">
      <c r="A128" s="13">
        <f t="shared" si="2"/>
        <v>121</v>
      </c>
      <c r="B128" s="14" t="s">
        <v>100</v>
      </c>
      <c r="C128" s="23">
        <v>606</v>
      </c>
      <c r="D128" s="23" t="s">
        <v>41</v>
      </c>
      <c r="E128" s="14" t="s">
        <v>180</v>
      </c>
      <c r="F128" s="16">
        <v>6647</v>
      </c>
      <c r="G128" s="16">
        <f t="shared" si="3"/>
        <v>6647</v>
      </c>
      <c r="H128" s="16"/>
      <c r="I128" s="16"/>
      <c r="J128" s="16"/>
      <c r="K128" s="16"/>
      <c r="L128" s="16"/>
      <c r="M128" s="16"/>
      <c r="N128" s="16"/>
      <c r="O128" s="27"/>
      <c r="P128" s="16"/>
      <c r="Q128" s="16">
        <v>6647</v>
      </c>
    </row>
    <row r="129" spans="1:17" ht="42" customHeight="1" x14ac:dyDescent="0.25">
      <c r="A129" s="13">
        <f t="shared" si="2"/>
        <v>122</v>
      </c>
      <c r="B129" s="14" t="s">
        <v>100</v>
      </c>
      <c r="C129" s="23">
        <v>606</v>
      </c>
      <c r="D129" s="23" t="s">
        <v>41</v>
      </c>
      <c r="E129" s="14" t="s">
        <v>181</v>
      </c>
      <c r="F129" s="16">
        <v>6647</v>
      </c>
      <c r="G129" s="16">
        <f t="shared" si="3"/>
        <v>6647</v>
      </c>
      <c r="H129" s="16"/>
      <c r="I129" s="16"/>
      <c r="J129" s="16"/>
      <c r="K129" s="16"/>
      <c r="L129" s="16"/>
      <c r="M129" s="16"/>
      <c r="N129" s="16"/>
      <c r="O129" s="27"/>
      <c r="P129" s="16"/>
      <c r="Q129" s="16">
        <v>6647</v>
      </c>
    </row>
    <row r="130" spans="1:17" ht="42" customHeight="1" x14ac:dyDescent="0.25">
      <c r="A130" s="13">
        <f t="shared" si="2"/>
        <v>123</v>
      </c>
      <c r="B130" s="14" t="s">
        <v>100</v>
      </c>
      <c r="C130" s="23">
        <v>606</v>
      </c>
      <c r="D130" s="17" t="s">
        <v>41</v>
      </c>
      <c r="E130" s="14" t="s">
        <v>182</v>
      </c>
      <c r="F130" s="16">
        <v>8692</v>
      </c>
      <c r="G130" s="16">
        <f t="shared" si="3"/>
        <v>8692</v>
      </c>
      <c r="H130" s="16"/>
      <c r="I130" s="16"/>
      <c r="J130" s="16"/>
      <c r="K130" s="16"/>
      <c r="L130" s="16"/>
      <c r="M130" s="16"/>
      <c r="N130" s="16"/>
      <c r="O130" s="27"/>
      <c r="P130" s="16"/>
      <c r="Q130" s="16">
        <v>8692</v>
      </c>
    </row>
    <row r="131" spans="1:17" ht="33" customHeight="1" x14ac:dyDescent="0.25">
      <c r="A131" s="13">
        <f t="shared" si="2"/>
        <v>124</v>
      </c>
      <c r="B131" s="14" t="s">
        <v>100</v>
      </c>
      <c r="C131" s="23">
        <v>606</v>
      </c>
      <c r="D131" s="17" t="s">
        <v>41</v>
      </c>
      <c r="E131" s="14" t="s">
        <v>183</v>
      </c>
      <c r="F131" s="16">
        <f t="shared" si="3"/>
        <v>6647</v>
      </c>
      <c r="G131" s="16">
        <f t="shared" si="3"/>
        <v>6647</v>
      </c>
      <c r="H131" s="16"/>
      <c r="I131" s="16"/>
      <c r="J131" s="16"/>
      <c r="K131" s="16"/>
      <c r="L131" s="16"/>
      <c r="M131" s="16"/>
      <c r="N131" s="16"/>
      <c r="O131" s="27"/>
      <c r="P131" s="16"/>
      <c r="Q131" s="16">
        <v>6647</v>
      </c>
    </row>
    <row r="132" spans="1:17" ht="42" customHeight="1" x14ac:dyDescent="0.25">
      <c r="A132" s="13">
        <f t="shared" si="2"/>
        <v>125</v>
      </c>
      <c r="B132" s="14" t="s">
        <v>100</v>
      </c>
      <c r="C132" s="23">
        <v>619</v>
      </c>
      <c r="D132" s="23" t="s">
        <v>41</v>
      </c>
      <c r="E132" s="14" t="s">
        <v>184</v>
      </c>
      <c r="F132" s="16">
        <f t="shared" si="3"/>
        <v>8181</v>
      </c>
      <c r="G132" s="16">
        <f t="shared" si="3"/>
        <v>8181</v>
      </c>
      <c r="H132" s="16"/>
      <c r="I132" s="16"/>
      <c r="J132" s="16"/>
      <c r="K132" s="16"/>
      <c r="L132" s="16"/>
      <c r="M132" s="16"/>
      <c r="N132" s="16"/>
      <c r="O132" s="27"/>
      <c r="P132" s="16"/>
      <c r="Q132" s="16">
        <v>8181</v>
      </c>
    </row>
    <row r="133" spans="1:17" ht="54" customHeight="1" x14ac:dyDescent="0.25">
      <c r="A133" s="13">
        <f t="shared" si="2"/>
        <v>126</v>
      </c>
      <c r="B133" s="14" t="s">
        <v>100</v>
      </c>
      <c r="C133" s="23">
        <v>606</v>
      </c>
      <c r="D133" s="23" t="s">
        <v>39</v>
      </c>
      <c r="E133" s="14" t="s">
        <v>185</v>
      </c>
      <c r="F133" s="16">
        <v>153400</v>
      </c>
      <c r="G133" s="16">
        <f t="shared" si="3"/>
        <v>70000</v>
      </c>
      <c r="H133" s="16"/>
      <c r="I133" s="16"/>
      <c r="J133" s="16"/>
      <c r="K133" s="16"/>
      <c r="L133" s="16"/>
      <c r="M133" s="16"/>
      <c r="N133" s="16"/>
      <c r="O133" s="27"/>
      <c r="P133" s="16"/>
      <c r="Q133" s="16">
        <v>70000</v>
      </c>
    </row>
    <row r="134" spans="1:17" ht="26.25" customHeight="1" x14ac:dyDescent="0.25">
      <c r="A134" s="13">
        <f t="shared" si="2"/>
        <v>127</v>
      </c>
      <c r="B134" s="14" t="s">
        <v>100</v>
      </c>
      <c r="C134" s="23">
        <v>619</v>
      </c>
      <c r="D134" s="23" t="s">
        <v>41</v>
      </c>
      <c r="E134" s="14" t="s">
        <v>186</v>
      </c>
      <c r="F134" s="16">
        <f t="shared" si="3"/>
        <v>5369</v>
      </c>
      <c r="G134" s="16">
        <f t="shared" si="3"/>
        <v>5369</v>
      </c>
      <c r="H134" s="16"/>
      <c r="I134" s="16"/>
      <c r="J134" s="16"/>
      <c r="K134" s="16"/>
      <c r="L134" s="16"/>
      <c r="M134" s="16"/>
      <c r="N134" s="16"/>
      <c r="O134" s="27"/>
      <c r="P134" s="16"/>
      <c r="Q134" s="16">
        <v>5369</v>
      </c>
    </row>
    <row r="135" spans="1:17" s="8" customFormat="1" ht="42" customHeight="1" x14ac:dyDescent="0.25">
      <c r="A135" s="13">
        <f t="shared" si="2"/>
        <v>128</v>
      </c>
      <c r="B135" s="14" t="s">
        <v>100</v>
      </c>
      <c r="C135" s="23">
        <v>606</v>
      </c>
      <c r="D135" s="23" t="s">
        <v>41</v>
      </c>
      <c r="E135" s="14" t="s">
        <v>187</v>
      </c>
      <c r="F135" s="16">
        <f t="shared" si="3"/>
        <v>40904</v>
      </c>
      <c r="G135" s="16">
        <f t="shared" si="3"/>
        <v>20452</v>
      </c>
      <c r="H135" s="16"/>
      <c r="I135" s="16"/>
      <c r="J135" s="16"/>
      <c r="K135" s="16"/>
      <c r="L135" s="24">
        <v>20452</v>
      </c>
      <c r="M135" s="16"/>
      <c r="N135" s="16"/>
      <c r="O135" s="27"/>
      <c r="P135" s="16"/>
      <c r="Q135" s="16"/>
    </row>
    <row r="136" spans="1:17" ht="30.75" customHeight="1" x14ac:dyDescent="0.25">
      <c r="A136" s="13">
        <f t="shared" si="2"/>
        <v>129</v>
      </c>
      <c r="B136" s="14" t="s">
        <v>100</v>
      </c>
      <c r="C136" s="23">
        <v>606</v>
      </c>
      <c r="D136" s="23" t="s">
        <v>41</v>
      </c>
      <c r="E136" s="14" t="s">
        <v>188</v>
      </c>
      <c r="F136" s="16">
        <v>17895</v>
      </c>
      <c r="G136" s="16">
        <f t="shared" si="3"/>
        <v>17895</v>
      </c>
      <c r="H136" s="16"/>
      <c r="I136" s="16"/>
      <c r="J136" s="16"/>
      <c r="K136" s="16"/>
      <c r="L136" s="16">
        <v>17895</v>
      </c>
      <c r="M136" s="16"/>
      <c r="N136" s="16"/>
      <c r="O136" s="27"/>
      <c r="P136" s="16"/>
      <c r="Q136" s="16"/>
    </row>
    <row r="137" spans="1:17" ht="42" customHeight="1" x14ac:dyDescent="0.25">
      <c r="A137" s="13">
        <f t="shared" si="2"/>
        <v>130</v>
      </c>
      <c r="B137" s="14" t="s">
        <v>100</v>
      </c>
      <c r="C137" s="23">
        <v>619</v>
      </c>
      <c r="D137" s="23" t="s">
        <v>41</v>
      </c>
      <c r="E137" s="14" t="s">
        <v>189</v>
      </c>
      <c r="F137" s="16">
        <v>28632.345346988237</v>
      </c>
      <c r="G137" s="16">
        <f t="shared" si="3"/>
        <v>28632</v>
      </c>
      <c r="H137" s="16"/>
      <c r="I137" s="16"/>
      <c r="J137" s="16"/>
      <c r="K137" s="16"/>
      <c r="L137" s="16">
        <v>28632</v>
      </c>
      <c r="M137" s="16"/>
      <c r="N137" s="16"/>
      <c r="O137" s="27"/>
      <c r="P137" s="16"/>
      <c r="Q137" s="16"/>
    </row>
    <row r="138" spans="1:17" ht="42" customHeight="1" x14ac:dyDescent="0.25">
      <c r="A138" s="13">
        <f t="shared" ref="A138:A188" si="5">A137+1</f>
        <v>131</v>
      </c>
      <c r="B138" s="14" t="s">
        <v>100</v>
      </c>
      <c r="C138" s="23">
        <v>759</v>
      </c>
      <c r="D138" s="23" t="s">
        <v>38</v>
      </c>
      <c r="E138" s="14" t="s">
        <v>190</v>
      </c>
      <c r="F138" s="16">
        <v>124151.8913776198</v>
      </c>
      <c r="G138" s="16">
        <f t="shared" si="3"/>
        <v>37246</v>
      </c>
      <c r="H138" s="16"/>
      <c r="I138" s="16"/>
      <c r="J138" s="16"/>
      <c r="K138" s="16"/>
      <c r="L138" s="24">
        <v>37246</v>
      </c>
      <c r="M138" s="16"/>
      <c r="N138" s="16"/>
      <c r="O138" s="27"/>
      <c r="P138" s="16"/>
      <c r="Q138" s="16"/>
    </row>
    <row r="139" spans="1:17" s="8" customFormat="1" ht="42" customHeight="1" x14ac:dyDescent="0.25">
      <c r="A139" s="13">
        <f t="shared" si="5"/>
        <v>132</v>
      </c>
      <c r="B139" s="14" t="s">
        <v>100</v>
      </c>
      <c r="C139" s="23">
        <v>619</v>
      </c>
      <c r="D139" s="23" t="s">
        <v>38</v>
      </c>
      <c r="E139" s="14" t="s">
        <v>191</v>
      </c>
      <c r="F139" s="16">
        <v>12782.297029905463</v>
      </c>
      <c r="G139" s="16">
        <f t="shared" si="3"/>
        <v>12782</v>
      </c>
      <c r="H139" s="16"/>
      <c r="I139" s="16"/>
      <c r="J139" s="16"/>
      <c r="K139" s="16"/>
      <c r="L139" s="16">
        <v>12782</v>
      </c>
      <c r="M139" s="16"/>
      <c r="N139" s="16"/>
      <c r="O139" s="27"/>
      <c r="P139" s="16"/>
      <c r="Q139" s="16"/>
    </row>
    <row r="140" spans="1:17" s="8" customFormat="1" ht="24" customHeight="1" x14ac:dyDescent="0.25">
      <c r="A140" s="13">
        <f t="shared" si="5"/>
        <v>133</v>
      </c>
      <c r="B140" s="14" t="s">
        <v>100</v>
      </c>
      <c r="C140" s="23">
        <v>759</v>
      </c>
      <c r="D140" s="23" t="s">
        <v>39</v>
      </c>
      <c r="E140" s="14" t="s">
        <v>208</v>
      </c>
      <c r="F140" s="16">
        <v>15180</v>
      </c>
      <c r="G140" s="16">
        <v>15180</v>
      </c>
      <c r="H140" s="16"/>
      <c r="I140" s="16"/>
      <c r="J140" s="16"/>
      <c r="K140" s="16"/>
      <c r="L140" s="16"/>
      <c r="M140" s="16"/>
      <c r="N140" s="16"/>
      <c r="O140" s="27"/>
      <c r="P140" s="16"/>
      <c r="Q140" s="16">
        <v>15180</v>
      </c>
    </row>
    <row r="141" spans="1:17" ht="54" customHeight="1" x14ac:dyDescent="0.25">
      <c r="A141" s="13">
        <f t="shared" si="5"/>
        <v>134</v>
      </c>
      <c r="B141" s="14" t="s">
        <v>100</v>
      </c>
      <c r="C141" s="23">
        <v>603</v>
      </c>
      <c r="D141" s="23" t="s">
        <v>38</v>
      </c>
      <c r="E141" s="14" t="s">
        <v>192</v>
      </c>
      <c r="F141" s="16">
        <v>2689</v>
      </c>
      <c r="G141" s="16">
        <f t="shared" si="3"/>
        <v>2689</v>
      </c>
      <c r="H141" s="16"/>
      <c r="I141" s="16"/>
      <c r="J141" s="16"/>
      <c r="K141" s="16"/>
      <c r="L141" s="16">
        <v>2689</v>
      </c>
      <c r="M141" s="16"/>
      <c r="N141" s="16"/>
      <c r="O141" s="27"/>
      <c r="P141" s="16"/>
      <c r="Q141" s="16"/>
    </row>
    <row r="142" spans="1:17" s="8" customFormat="1" ht="47.25" customHeight="1" x14ac:dyDescent="0.25">
      <c r="A142" s="13">
        <f t="shared" si="5"/>
        <v>135</v>
      </c>
      <c r="B142" s="14" t="s">
        <v>98</v>
      </c>
      <c r="C142" s="17">
        <v>627</v>
      </c>
      <c r="D142" s="18" t="s">
        <v>41</v>
      </c>
      <c r="E142" s="14" t="s">
        <v>209</v>
      </c>
      <c r="F142" s="16">
        <v>722169</v>
      </c>
      <c r="G142" s="16">
        <f t="shared" si="3"/>
        <v>722169</v>
      </c>
      <c r="H142" s="16"/>
      <c r="I142" s="16"/>
      <c r="J142" s="16"/>
      <c r="K142" s="16"/>
      <c r="L142" s="16">
        <v>722169</v>
      </c>
      <c r="M142" s="16"/>
      <c r="N142" s="16"/>
      <c r="O142" s="27"/>
      <c r="P142" s="16"/>
      <c r="Q142" s="16"/>
    </row>
    <row r="143" spans="1:17" ht="100.5" customHeight="1" x14ac:dyDescent="0.25">
      <c r="A143" s="13">
        <f t="shared" si="5"/>
        <v>136</v>
      </c>
      <c r="B143" s="14" t="s">
        <v>23</v>
      </c>
      <c r="C143" s="17">
        <v>311</v>
      </c>
      <c r="D143" s="18" t="s">
        <v>40</v>
      </c>
      <c r="E143" s="15" t="s">
        <v>140</v>
      </c>
      <c r="F143" s="16">
        <v>159408</v>
      </c>
      <c r="G143" s="16">
        <f t="shared" si="3"/>
        <v>159408</v>
      </c>
      <c r="H143" s="16"/>
      <c r="I143" s="16"/>
      <c r="J143" s="16"/>
      <c r="K143" s="16"/>
      <c r="L143" s="16"/>
      <c r="M143" s="16"/>
      <c r="N143" s="16"/>
      <c r="O143" s="27"/>
      <c r="P143" s="16"/>
      <c r="Q143" s="16">
        <v>159408</v>
      </c>
    </row>
    <row r="144" spans="1:17" ht="105" customHeight="1" x14ac:dyDescent="0.25">
      <c r="A144" s="13">
        <f t="shared" si="5"/>
        <v>137</v>
      </c>
      <c r="B144" s="14" t="s">
        <v>100</v>
      </c>
      <c r="C144" s="17">
        <v>619</v>
      </c>
      <c r="D144" s="18" t="s">
        <v>40</v>
      </c>
      <c r="E144" s="15" t="s">
        <v>141</v>
      </c>
      <c r="F144" s="16">
        <v>149832</v>
      </c>
      <c r="G144" s="16">
        <f t="shared" si="3"/>
        <v>149832</v>
      </c>
      <c r="H144" s="16"/>
      <c r="I144" s="16"/>
      <c r="J144" s="16"/>
      <c r="K144" s="16"/>
      <c r="L144" s="16"/>
      <c r="M144" s="16"/>
      <c r="N144" s="16"/>
      <c r="O144" s="27"/>
      <c r="P144" s="16"/>
      <c r="Q144" s="16">
        <v>149832</v>
      </c>
    </row>
    <row r="145" spans="1:17" ht="81.75" customHeight="1" x14ac:dyDescent="0.25">
      <c r="A145" s="13">
        <f t="shared" si="5"/>
        <v>138</v>
      </c>
      <c r="B145" s="14" t="s">
        <v>27</v>
      </c>
      <c r="C145" s="17">
        <v>431</v>
      </c>
      <c r="D145" s="18" t="s">
        <v>40</v>
      </c>
      <c r="E145" s="15" t="s">
        <v>232</v>
      </c>
      <c r="F145" s="16">
        <v>125448</v>
      </c>
      <c r="G145" s="16">
        <f t="shared" si="3"/>
        <v>125448</v>
      </c>
      <c r="H145" s="16"/>
      <c r="I145" s="16"/>
      <c r="J145" s="16"/>
      <c r="K145" s="16"/>
      <c r="L145" s="16"/>
      <c r="M145" s="16"/>
      <c r="N145" s="16"/>
      <c r="O145" s="27"/>
      <c r="P145" s="16"/>
      <c r="Q145" s="16">
        <v>125448</v>
      </c>
    </row>
    <row r="146" spans="1:17" ht="127.5" customHeight="1" x14ac:dyDescent="0.25">
      <c r="A146" s="13">
        <f t="shared" si="5"/>
        <v>139</v>
      </c>
      <c r="B146" s="14" t="s">
        <v>100</v>
      </c>
      <c r="C146" s="17">
        <v>619</v>
      </c>
      <c r="D146" s="18" t="s">
        <v>40</v>
      </c>
      <c r="E146" s="15" t="s">
        <v>231</v>
      </c>
      <c r="F146" s="16">
        <v>121128</v>
      </c>
      <c r="G146" s="16">
        <f t="shared" si="3"/>
        <v>121128</v>
      </c>
      <c r="H146" s="16"/>
      <c r="I146" s="16"/>
      <c r="J146" s="16"/>
      <c r="K146" s="16"/>
      <c r="L146" s="16"/>
      <c r="M146" s="16"/>
      <c r="N146" s="16"/>
      <c r="O146" s="27"/>
      <c r="P146" s="16"/>
      <c r="Q146" s="16">
        <v>121128</v>
      </c>
    </row>
    <row r="147" spans="1:17" ht="90" customHeight="1" x14ac:dyDescent="0.25">
      <c r="A147" s="13">
        <f t="shared" si="5"/>
        <v>140</v>
      </c>
      <c r="B147" s="14" t="s">
        <v>23</v>
      </c>
      <c r="C147" s="17">
        <v>332</v>
      </c>
      <c r="D147" s="18" t="s">
        <v>38</v>
      </c>
      <c r="E147" s="15" t="s">
        <v>142</v>
      </c>
      <c r="F147" s="16">
        <v>81626.399999999994</v>
      </c>
      <c r="G147" s="16">
        <f t="shared" si="3"/>
        <v>81626</v>
      </c>
      <c r="H147" s="16"/>
      <c r="I147" s="16"/>
      <c r="J147" s="16"/>
      <c r="K147" s="16"/>
      <c r="L147" s="16"/>
      <c r="M147" s="16"/>
      <c r="N147" s="16"/>
      <c r="O147" s="27"/>
      <c r="P147" s="16"/>
      <c r="Q147" s="16">
        <v>81626</v>
      </c>
    </row>
    <row r="148" spans="1:17" ht="152.25" customHeight="1" x14ac:dyDescent="0.25">
      <c r="A148" s="13">
        <f t="shared" si="5"/>
        <v>141</v>
      </c>
      <c r="B148" s="14" t="s">
        <v>27</v>
      </c>
      <c r="C148" s="17">
        <v>529</v>
      </c>
      <c r="D148" s="18" t="s">
        <v>38</v>
      </c>
      <c r="E148" s="15" t="s">
        <v>143</v>
      </c>
      <c r="F148" s="16">
        <v>82080</v>
      </c>
      <c r="G148" s="16">
        <f t="shared" si="3"/>
        <v>82080</v>
      </c>
      <c r="H148" s="16"/>
      <c r="I148" s="16"/>
      <c r="J148" s="16"/>
      <c r="K148" s="16"/>
      <c r="L148" s="16"/>
      <c r="M148" s="16"/>
      <c r="N148" s="16"/>
      <c r="O148" s="27"/>
      <c r="P148" s="16"/>
      <c r="Q148" s="16">
        <v>82080</v>
      </c>
    </row>
    <row r="149" spans="1:17" ht="129.75" customHeight="1" x14ac:dyDescent="0.25">
      <c r="A149" s="13">
        <f t="shared" si="5"/>
        <v>142</v>
      </c>
      <c r="B149" s="14" t="s">
        <v>27</v>
      </c>
      <c r="C149" s="17">
        <v>547</v>
      </c>
      <c r="D149" s="18" t="s">
        <v>40</v>
      </c>
      <c r="E149" s="15" t="s">
        <v>144</v>
      </c>
      <c r="F149" s="16">
        <v>41563.199999999997</v>
      </c>
      <c r="G149" s="16">
        <f t="shared" si="3"/>
        <v>41563</v>
      </c>
      <c r="H149" s="16"/>
      <c r="I149" s="16"/>
      <c r="J149" s="16"/>
      <c r="K149" s="16"/>
      <c r="L149" s="16"/>
      <c r="M149" s="16"/>
      <c r="N149" s="16"/>
      <c r="O149" s="27"/>
      <c r="P149" s="16"/>
      <c r="Q149" s="16">
        <v>41563</v>
      </c>
    </row>
    <row r="150" spans="1:17" ht="99.75" customHeight="1" x14ac:dyDescent="0.25">
      <c r="A150" s="13">
        <f t="shared" si="5"/>
        <v>143</v>
      </c>
      <c r="B150" s="14" t="s">
        <v>27</v>
      </c>
      <c r="C150" s="17">
        <v>530</v>
      </c>
      <c r="D150" s="18" t="s">
        <v>40</v>
      </c>
      <c r="E150" s="15" t="s">
        <v>145</v>
      </c>
      <c r="F150" s="16">
        <v>40699.199999999997</v>
      </c>
      <c r="G150" s="16">
        <f t="shared" si="3"/>
        <v>40699</v>
      </c>
      <c r="H150" s="16"/>
      <c r="I150" s="16"/>
      <c r="J150" s="16"/>
      <c r="K150" s="16"/>
      <c r="L150" s="16">
        <v>40699</v>
      </c>
      <c r="M150" s="16"/>
      <c r="N150" s="16"/>
      <c r="O150" s="27"/>
      <c r="P150" s="16"/>
      <c r="Q150" s="16"/>
    </row>
    <row r="151" spans="1:17" ht="114.75" customHeight="1" x14ac:dyDescent="0.25">
      <c r="A151" s="13">
        <f t="shared" si="5"/>
        <v>144</v>
      </c>
      <c r="B151" s="14" t="s">
        <v>27</v>
      </c>
      <c r="C151" s="17">
        <v>550</v>
      </c>
      <c r="D151" s="18" t="s">
        <v>38</v>
      </c>
      <c r="E151" s="15" t="s">
        <v>146</v>
      </c>
      <c r="F151" s="16">
        <v>30600</v>
      </c>
      <c r="G151" s="16">
        <f t="shared" si="3"/>
        <v>30600</v>
      </c>
      <c r="H151" s="16"/>
      <c r="I151" s="16"/>
      <c r="J151" s="16"/>
      <c r="K151" s="16"/>
      <c r="L151" s="16"/>
      <c r="M151" s="16"/>
      <c r="N151" s="16"/>
      <c r="O151" s="27"/>
      <c r="P151" s="16"/>
      <c r="Q151" s="16">
        <v>30600</v>
      </c>
    </row>
    <row r="152" spans="1:17" ht="79.5" customHeight="1" x14ac:dyDescent="0.25">
      <c r="A152" s="13">
        <f t="shared" si="5"/>
        <v>145</v>
      </c>
      <c r="B152" s="14" t="s">
        <v>27</v>
      </c>
      <c r="C152" s="17">
        <v>469</v>
      </c>
      <c r="D152" s="18" t="s">
        <v>40</v>
      </c>
      <c r="E152" s="15" t="s">
        <v>147</v>
      </c>
      <c r="F152" s="16">
        <v>30163.200000000001</v>
      </c>
      <c r="G152" s="16">
        <f t="shared" si="3"/>
        <v>30163.200000000001</v>
      </c>
      <c r="H152" s="16"/>
      <c r="I152" s="16"/>
      <c r="J152" s="16"/>
      <c r="K152" s="16"/>
      <c r="L152" s="16"/>
      <c r="M152" s="16"/>
      <c r="N152" s="16"/>
      <c r="O152" s="27"/>
      <c r="P152" s="16"/>
      <c r="Q152" s="16">
        <v>30163.200000000001</v>
      </c>
    </row>
    <row r="153" spans="1:17" ht="36.75" customHeight="1" x14ac:dyDescent="0.25">
      <c r="A153" s="13">
        <f t="shared" si="5"/>
        <v>146</v>
      </c>
      <c r="B153" s="14" t="s">
        <v>27</v>
      </c>
      <c r="C153" s="17">
        <v>561</v>
      </c>
      <c r="D153" s="18" t="s">
        <v>39</v>
      </c>
      <c r="E153" s="15" t="s">
        <v>148</v>
      </c>
      <c r="F153" s="16">
        <v>10476</v>
      </c>
      <c r="G153" s="16">
        <f t="shared" si="3"/>
        <v>10476</v>
      </c>
      <c r="H153" s="16">
        <v>10476</v>
      </c>
      <c r="I153" s="16"/>
      <c r="J153" s="16"/>
      <c r="K153" s="16"/>
      <c r="L153" s="16"/>
      <c r="M153" s="16"/>
      <c r="N153" s="16"/>
      <c r="O153" s="27"/>
      <c r="P153" s="16"/>
      <c r="Q153" s="16"/>
    </row>
    <row r="154" spans="1:17" ht="52.5" customHeight="1" x14ac:dyDescent="0.25">
      <c r="A154" s="13">
        <f t="shared" si="5"/>
        <v>147</v>
      </c>
      <c r="B154" s="14" t="s">
        <v>10</v>
      </c>
      <c r="C154" s="17">
        <v>606</v>
      </c>
      <c r="D154" s="18" t="s">
        <v>39</v>
      </c>
      <c r="E154" s="15" t="s">
        <v>160</v>
      </c>
      <c r="F154" s="16">
        <v>10000</v>
      </c>
      <c r="G154" s="16">
        <v>10000</v>
      </c>
      <c r="H154" s="16"/>
      <c r="I154" s="16"/>
      <c r="J154" s="16"/>
      <c r="K154" s="16"/>
      <c r="L154" s="16">
        <v>10000</v>
      </c>
      <c r="M154" s="16"/>
      <c r="N154" s="16"/>
      <c r="O154" s="27"/>
      <c r="P154" s="16"/>
      <c r="Q154" s="16"/>
    </row>
    <row r="155" spans="1:17" s="11" customFormat="1" ht="25.5" customHeight="1" x14ac:dyDescent="0.25">
      <c r="A155" s="13">
        <f t="shared" si="5"/>
        <v>148</v>
      </c>
      <c r="B155" s="14" t="s">
        <v>100</v>
      </c>
      <c r="C155" s="17">
        <v>619</v>
      </c>
      <c r="D155" s="18" t="s">
        <v>38</v>
      </c>
      <c r="E155" s="15" t="s">
        <v>210</v>
      </c>
      <c r="F155" s="16">
        <v>30000</v>
      </c>
      <c r="G155" s="16">
        <v>30000</v>
      </c>
      <c r="H155" s="16"/>
      <c r="I155" s="16"/>
      <c r="J155" s="16"/>
      <c r="K155" s="16"/>
      <c r="L155" s="16"/>
      <c r="M155" s="16"/>
      <c r="N155" s="16"/>
      <c r="O155" s="27"/>
      <c r="P155" s="16"/>
      <c r="Q155" s="16">
        <v>30000</v>
      </c>
    </row>
    <row r="156" spans="1:17" ht="36" customHeight="1" x14ac:dyDescent="0.25">
      <c r="A156" s="13">
        <f t="shared" si="5"/>
        <v>149</v>
      </c>
      <c r="B156" s="14" t="s">
        <v>10</v>
      </c>
      <c r="C156" s="17">
        <v>606</v>
      </c>
      <c r="D156" s="18" t="s">
        <v>36</v>
      </c>
      <c r="E156" s="15" t="s">
        <v>161</v>
      </c>
      <c r="F156" s="16">
        <v>51000</v>
      </c>
      <c r="G156" s="16">
        <v>15300</v>
      </c>
      <c r="H156" s="16"/>
      <c r="I156" s="16"/>
      <c r="J156" s="16"/>
      <c r="K156" s="16"/>
      <c r="L156" s="24">
        <v>15300</v>
      </c>
      <c r="M156" s="16"/>
      <c r="N156" s="16"/>
      <c r="O156" s="27"/>
      <c r="P156" s="16"/>
      <c r="Q156" s="16"/>
    </row>
    <row r="157" spans="1:17" s="12" customFormat="1" ht="26.25" customHeight="1" x14ac:dyDescent="0.25">
      <c r="A157" s="13">
        <f t="shared" si="5"/>
        <v>150</v>
      </c>
      <c r="B157" s="14" t="s">
        <v>10</v>
      </c>
      <c r="C157" s="17">
        <v>622</v>
      </c>
      <c r="D157" s="18" t="s">
        <v>36</v>
      </c>
      <c r="E157" s="15" t="s">
        <v>163</v>
      </c>
      <c r="F157" s="16">
        <v>53000</v>
      </c>
      <c r="G157" s="16">
        <v>15900</v>
      </c>
      <c r="H157" s="16"/>
      <c r="I157" s="16"/>
      <c r="J157" s="16"/>
      <c r="K157" s="16"/>
      <c r="L157" s="24">
        <v>15900</v>
      </c>
      <c r="M157" s="16"/>
      <c r="N157" s="16"/>
      <c r="O157" s="27"/>
      <c r="P157" s="16"/>
      <c r="Q157" s="16"/>
    </row>
    <row r="158" spans="1:17" ht="46.5" customHeight="1" x14ac:dyDescent="0.25">
      <c r="A158" s="13">
        <f t="shared" si="5"/>
        <v>151</v>
      </c>
      <c r="B158" s="14" t="s">
        <v>205</v>
      </c>
      <c r="C158" s="17">
        <v>714</v>
      </c>
      <c r="D158" s="18" t="s">
        <v>44</v>
      </c>
      <c r="E158" s="15" t="s">
        <v>149</v>
      </c>
      <c r="F158" s="16">
        <f t="shared" ref="F158:G173" si="6">G158+H158+I158+J158+K158+L158+M158+N158+O158+P158</f>
        <v>3804</v>
      </c>
      <c r="G158" s="16">
        <f t="shared" si="6"/>
        <v>3804</v>
      </c>
      <c r="H158" s="16"/>
      <c r="I158" s="16"/>
      <c r="J158" s="16"/>
      <c r="K158" s="16"/>
      <c r="L158" s="16"/>
      <c r="M158" s="16"/>
      <c r="N158" s="16"/>
      <c r="O158" s="27"/>
      <c r="P158" s="16"/>
      <c r="Q158" s="16">
        <v>3804</v>
      </c>
    </row>
    <row r="159" spans="1:17" ht="46.5" customHeight="1" x14ac:dyDescent="0.25">
      <c r="A159" s="13">
        <f t="shared" si="5"/>
        <v>152</v>
      </c>
      <c r="B159" s="28" t="s">
        <v>100</v>
      </c>
      <c r="C159" s="28">
        <v>606</v>
      </c>
      <c r="D159" s="28" t="s">
        <v>38</v>
      </c>
      <c r="E159" s="14" t="s">
        <v>151</v>
      </c>
      <c r="F159" s="16">
        <v>32819</v>
      </c>
      <c r="G159" s="16">
        <f t="shared" si="6"/>
        <v>32819</v>
      </c>
      <c r="H159" s="16"/>
      <c r="I159" s="16"/>
      <c r="J159" s="16"/>
      <c r="K159" s="16"/>
      <c r="L159" s="16">
        <f>27477+3019+47+2276</f>
        <v>32819</v>
      </c>
      <c r="M159" s="16"/>
      <c r="N159" s="16"/>
      <c r="O159" s="27"/>
      <c r="P159" s="16"/>
      <c r="Q159" s="16"/>
    </row>
    <row r="160" spans="1:17" s="8" customFormat="1" ht="46.5" customHeight="1" x14ac:dyDescent="0.25">
      <c r="A160" s="13">
        <f t="shared" si="5"/>
        <v>153</v>
      </c>
      <c r="B160" s="28" t="s">
        <v>100</v>
      </c>
      <c r="C160" s="28">
        <v>619</v>
      </c>
      <c r="D160" s="28" t="s">
        <v>41</v>
      </c>
      <c r="E160" s="14" t="s">
        <v>152</v>
      </c>
      <c r="F160" s="16">
        <v>11507</v>
      </c>
      <c r="G160" s="16">
        <f t="shared" si="6"/>
        <v>11507</v>
      </c>
      <c r="H160" s="16"/>
      <c r="I160" s="16"/>
      <c r="J160" s="16"/>
      <c r="K160" s="16"/>
      <c r="L160" s="16"/>
      <c r="M160" s="16"/>
      <c r="N160" s="16"/>
      <c r="O160" s="27"/>
      <c r="P160" s="16"/>
      <c r="Q160" s="16">
        <v>11507</v>
      </c>
    </row>
    <row r="161" spans="1:17" ht="101.25" customHeight="1" x14ac:dyDescent="0.25">
      <c r="A161" s="13">
        <f t="shared" si="5"/>
        <v>154</v>
      </c>
      <c r="B161" s="28" t="s">
        <v>29</v>
      </c>
      <c r="C161" s="28">
        <v>604</v>
      </c>
      <c r="D161" s="28" t="s">
        <v>38</v>
      </c>
      <c r="E161" s="14" t="s">
        <v>166</v>
      </c>
      <c r="F161" s="16">
        <v>22000</v>
      </c>
      <c r="G161" s="16">
        <f t="shared" si="6"/>
        <v>22000</v>
      </c>
      <c r="H161" s="16"/>
      <c r="I161" s="16"/>
      <c r="J161" s="16"/>
      <c r="K161" s="16"/>
      <c r="L161" s="16">
        <v>22000</v>
      </c>
      <c r="M161" s="16"/>
      <c r="N161" s="16"/>
      <c r="O161" s="27"/>
      <c r="P161" s="16"/>
      <c r="Q161" s="16"/>
    </row>
    <row r="162" spans="1:17" ht="42" customHeight="1" x14ac:dyDescent="0.25">
      <c r="A162" s="13">
        <f t="shared" si="5"/>
        <v>155</v>
      </c>
      <c r="B162" s="28" t="s">
        <v>100</v>
      </c>
      <c r="C162" s="17">
        <v>606</v>
      </c>
      <c r="D162" s="17" t="s">
        <v>86</v>
      </c>
      <c r="E162" s="15" t="s">
        <v>154</v>
      </c>
      <c r="F162" s="16">
        <v>1534</v>
      </c>
      <c r="G162" s="16">
        <f t="shared" si="6"/>
        <v>1534</v>
      </c>
      <c r="H162" s="29"/>
      <c r="I162" s="29"/>
      <c r="J162" s="29"/>
      <c r="K162" s="29"/>
      <c r="L162" s="29"/>
      <c r="M162" s="29"/>
      <c r="N162" s="29"/>
      <c r="O162" s="29"/>
      <c r="P162" s="24">
        <v>1534</v>
      </c>
      <c r="Q162" s="16"/>
    </row>
    <row r="163" spans="1:17" s="8" customFormat="1" ht="33" customHeight="1" x14ac:dyDescent="0.25">
      <c r="A163" s="13">
        <f t="shared" si="5"/>
        <v>156</v>
      </c>
      <c r="B163" s="28" t="s">
        <v>100</v>
      </c>
      <c r="C163" s="17">
        <v>606</v>
      </c>
      <c r="D163" s="17" t="s">
        <v>41</v>
      </c>
      <c r="E163" s="15" t="s">
        <v>96</v>
      </c>
      <c r="F163" s="16">
        <v>95606</v>
      </c>
      <c r="G163" s="16">
        <f t="shared" si="6"/>
        <v>95606</v>
      </c>
      <c r="H163" s="29"/>
      <c r="I163" s="29"/>
      <c r="J163" s="29"/>
      <c r="K163" s="29"/>
      <c r="L163" s="29"/>
      <c r="M163" s="29"/>
      <c r="N163" s="29"/>
      <c r="O163" s="29"/>
      <c r="P163" s="25">
        <f>45606+50000</f>
        <v>95606</v>
      </c>
      <c r="Q163" s="16"/>
    </row>
    <row r="164" spans="1:17" ht="33" customHeight="1" x14ac:dyDescent="0.25">
      <c r="A164" s="13">
        <f t="shared" si="5"/>
        <v>157</v>
      </c>
      <c r="B164" s="28" t="s">
        <v>100</v>
      </c>
      <c r="C164" s="17">
        <v>606</v>
      </c>
      <c r="D164" s="26" t="s">
        <v>86</v>
      </c>
      <c r="E164" s="20" t="s">
        <v>155</v>
      </c>
      <c r="F164" s="21">
        <v>1534</v>
      </c>
      <c r="G164" s="16">
        <f t="shared" si="6"/>
        <v>1534</v>
      </c>
      <c r="H164" s="29"/>
      <c r="I164" s="29"/>
      <c r="J164" s="29"/>
      <c r="K164" s="29"/>
      <c r="L164" s="29"/>
      <c r="M164" s="29"/>
      <c r="N164" s="29"/>
      <c r="O164" s="29"/>
      <c r="P164" s="25">
        <v>1534</v>
      </c>
      <c r="Q164" s="16"/>
    </row>
    <row r="165" spans="1:17" ht="33" customHeight="1" x14ac:dyDescent="0.25">
      <c r="A165" s="13">
        <f t="shared" si="5"/>
        <v>158</v>
      </c>
      <c r="B165" s="28" t="s">
        <v>100</v>
      </c>
      <c r="C165" s="17">
        <v>606</v>
      </c>
      <c r="D165" s="17" t="s">
        <v>38</v>
      </c>
      <c r="E165" s="14" t="s">
        <v>63</v>
      </c>
      <c r="F165" s="16">
        <v>64730</v>
      </c>
      <c r="G165" s="16">
        <f t="shared" si="6"/>
        <v>64730</v>
      </c>
      <c r="H165" s="29"/>
      <c r="I165" s="29"/>
      <c r="J165" s="29"/>
      <c r="K165" s="29"/>
      <c r="L165" s="29">
        <v>32781</v>
      </c>
      <c r="M165" s="29"/>
      <c r="N165" s="29"/>
      <c r="O165" s="29"/>
      <c r="P165" s="25">
        <v>31949</v>
      </c>
      <c r="Q165" s="16"/>
    </row>
    <row r="166" spans="1:17" ht="11.25" customHeight="1" x14ac:dyDescent="0.25">
      <c r="A166" s="13">
        <f t="shared" si="5"/>
        <v>159</v>
      </c>
      <c r="B166" s="28" t="s">
        <v>100</v>
      </c>
      <c r="C166" s="23">
        <v>603</v>
      </c>
      <c r="D166" s="23" t="s">
        <v>41</v>
      </c>
      <c r="E166" s="14" t="s">
        <v>168</v>
      </c>
      <c r="F166" s="16">
        <v>44000</v>
      </c>
      <c r="G166" s="16">
        <f t="shared" si="6"/>
        <v>4000</v>
      </c>
      <c r="H166" s="29"/>
      <c r="I166" s="29"/>
      <c r="J166" s="29"/>
      <c r="K166" s="29"/>
      <c r="L166" s="24">
        <v>4000</v>
      </c>
      <c r="M166" s="29"/>
      <c r="N166" s="29"/>
      <c r="O166" s="29"/>
      <c r="P166" s="25"/>
      <c r="Q166" s="16"/>
    </row>
    <row r="167" spans="1:17" ht="33" customHeight="1" x14ac:dyDescent="0.25">
      <c r="A167" s="13">
        <f t="shared" si="5"/>
        <v>160</v>
      </c>
      <c r="B167" s="14" t="s">
        <v>100</v>
      </c>
      <c r="C167" s="23">
        <v>619</v>
      </c>
      <c r="D167" s="23" t="s">
        <v>38</v>
      </c>
      <c r="E167" s="14" t="s">
        <v>169</v>
      </c>
      <c r="F167" s="16">
        <v>40000</v>
      </c>
      <c r="G167" s="16">
        <f t="shared" si="6"/>
        <v>20000</v>
      </c>
      <c r="H167" s="29"/>
      <c r="I167" s="29"/>
      <c r="J167" s="29"/>
      <c r="K167" s="29"/>
      <c r="L167" s="24">
        <v>20000</v>
      </c>
      <c r="M167" s="29"/>
      <c r="N167" s="29"/>
      <c r="O167" s="29"/>
      <c r="P167" s="25"/>
      <c r="Q167" s="16"/>
    </row>
    <row r="168" spans="1:17" ht="33" customHeight="1" x14ac:dyDescent="0.25">
      <c r="A168" s="13">
        <f t="shared" si="5"/>
        <v>161</v>
      </c>
      <c r="B168" s="14" t="s">
        <v>27</v>
      </c>
      <c r="C168" s="17">
        <v>469</v>
      </c>
      <c r="D168" s="17" t="s">
        <v>43</v>
      </c>
      <c r="E168" s="14" t="s">
        <v>156</v>
      </c>
      <c r="F168" s="16">
        <v>1518</v>
      </c>
      <c r="G168" s="16">
        <f t="shared" si="6"/>
        <v>1518</v>
      </c>
      <c r="H168" s="16">
        <v>1518</v>
      </c>
      <c r="I168" s="29"/>
      <c r="J168" s="29"/>
      <c r="K168" s="29"/>
      <c r="L168" s="29"/>
      <c r="M168" s="29"/>
      <c r="N168" s="29"/>
      <c r="O168" s="29"/>
      <c r="P168" s="25"/>
      <c r="Q168" s="16"/>
    </row>
    <row r="169" spans="1:17" ht="44.25" customHeight="1" x14ac:dyDescent="0.25">
      <c r="A169" s="13">
        <f t="shared" si="5"/>
        <v>162</v>
      </c>
      <c r="B169" s="14" t="s">
        <v>205</v>
      </c>
      <c r="C169" s="17">
        <v>759</v>
      </c>
      <c r="D169" s="17" t="s">
        <v>41</v>
      </c>
      <c r="E169" s="14" t="s">
        <v>204</v>
      </c>
      <c r="F169" s="16">
        <v>7670</v>
      </c>
      <c r="G169" s="16">
        <f t="shared" si="6"/>
        <v>7670</v>
      </c>
      <c r="H169" s="16"/>
      <c r="I169" s="29"/>
      <c r="J169" s="29"/>
      <c r="K169" s="29"/>
      <c r="L169" s="29"/>
      <c r="M169" s="29"/>
      <c r="N169" s="29"/>
      <c r="O169" s="29"/>
      <c r="P169" s="25"/>
      <c r="Q169" s="16">
        <v>7670</v>
      </c>
    </row>
    <row r="170" spans="1:17" ht="44.25" customHeight="1" x14ac:dyDescent="0.25">
      <c r="A170" s="13">
        <f t="shared" si="5"/>
        <v>163</v>
      </c>
      <c r="B170" s="14" t="s">
        <v>25</v>
      </c>
      <c r="C170" s="17">
        <v>898</v>
      </c>
      <c r="D170" s="14" t="s">
        <v>36</v>
      </c>
      <c r="E170" s="15" t="s">
        <v>157</v>
      </c>
      <c r="F170" s="16">
        <v>11000</v>
      </c>
      <c r="G170" s="16">
        <f>H170+I170+J170+K170+L170</f>
        <v>11000</v>
      </c>
      <c r="H170" s="16"/>
      <c r="I170" s="29"/>
      <c r="J170" s="29"/>
      <c r="K170" s="29"/>
      <c r="L170" s="16">
        <v>11000</v>
      </c>
      <c r="M170" s="29"/>
      <c r="N170" s="29"/>
      <c r="O170" s="29"/>
      <c r="P170" s="25"/>
      <c r="Q170" s="27"/>
    </row>
    <row r="171" spans="1:17" ht="45" customHeight="1" x14ac:dyDescent="0.25">
      <c r="A171" s="13">
        <f t="shared" si="5"/>
        <v>164</v>
      </c>
      <c r="B171" s="20" t="s">
        <v>15</v>
      </c>
      <c r="C171" s="17">
        <v>865</v>
      </c>
      <c r="D171" s="17" t="s">
        <v>36</v>
      </c>
      <c r="E171" s="14" t="s">
        <v>164</v>
      </c>
      <c r="F171" s="16">
        <v>15799</v>
      </c>
      <c r="G171" s="16">
        <f>H171+I171+J171+K171+L171</f>
        <v>15799</v>
      </c>
      <c r="H171" s="16"/>
      <c r="I171" s="29"/>
      <c r="J171" s="29"/>
      <c r="K171" s="29"/>
      <c r="L171" s="16">
        <v>15799</v>
      </c>
      <c r="M171" s="29"/>
      <c r="N171" s="29"/>
      <c r="O171" s="29"/>
      <c r="P171" s="25"/>
      <c r="Q171" s="27"/>
    </row>
    <row r="172" spans="1:17" ht="45" customHeight="1" x14ac:dyDescent="0.25">
      <c r="A172" s="13">
        <f t="shared" si="5"/>
        <v>165</v>
      </c>
      <c r="B172" s="28" t="s">
        <v>29</v>
      </c>
      <c r="C172" s="17">
        <v>122</v>
      </c>
      <c r="D172" s="17" t="s">
        <v>44</v>
      </c>
      <c r="E172" s="14" t="s">
        <v>165</v>
      </c>
      <c r="F172" s="16">
        <v>1500</v>
      </c>
      <c r="G172" s="16">
        <f t="shared" si="6"/>
        <v>1500</v>
      </c>
      <c r="H172" s="16"/>
      <c r="I172" s="29"/>
      <c r="J172" s="29"/>
      <c r="K172" s="29"/>
      <c r="L172" s="29"/>
      <c r="M172" s="29"/>
      <c r="N172" s="29"/>
      <c r="O172" s="29"/>
      <c r="P172" s="25"/>
      <c r="Q172" s="16">
        <v>1500</v>
      </c>
    </row>
    <row r="173" spans="1:17" ht="45" customHeight="1" x14ac:dyDescent="0.25">
      <c r="A173" s="13">
        <f t="shared" si="5"/>
        <v>166</v>
      </c>
      <c r="B173" s="28" t="s">
        <v>100</v>
      </c>
      <c r="C173" s="17">
        <v>603</v>
      </c>
      <c r="D173" s="17" t="s">
        <v>41</v>
      </c>
      <c r="E173" s="14" t="s">
        <v>196</v>
      </c>
      <c r="F173" s="16">
        <v>15000</v>
      </c>
      <c r="G173" s="16">
        <f t="shared" si="6"/>
        <v>15000</v>
      </c>
      <c r="H173" s="16"/>
      <c r="I173" s="29"/>
      <c r="J173" s="29"/>
      <c r="K173" s="29"/>
      <c r="L173" s="29"/>
      <c r="M173" s="29"/>
      <c r="N173" s="29"/>
      <c r="O173" s="29"/>
      <c r="P173" s="25"/>
      <c r="Q173" s="16">
        <v>15000</v>
      </c>
    </row>
    <row r="174" spans="1:17" ht="53.25" customHeight="1" x14ac:dyDescent="0.25">
      <c r="A174" s="13">
        <f t="shared" si="5"/>
        <v>167</v>
      </c>
      <c r="B174" s="28" t="s">
        <v>100</v>
      </c>
      <c r="C174" s="17">
        <v>619</v>
      </c>
      <c r="D174" s="17" t="s">
        <v>41</v>
      </c>
      <c r="E174" s="14" t="s">
        <v>197</v>
      </c>
      <c r="F174" s="16">
        <v>6136</v>
      </c>
      <c r="G174" s="16">
        <f t="shared" ref="G174:G188" si="7">H174+I174+J174+K174+L174+M174+N174+O174+P174+Q174</f>
        <v>6136</v>
      </c>
      <c r="H174" s="16"/>
      <c r="I174" s="29"/>
      <c r="J174" s="29"/>
      <c r="K174" s="29"/>
      <c r="L174" s="29"/>
      <c r="M174" s="29"/>
      <c r="N174" s="29"/>
      <c r="O174" s="29"/>
      <c r="P174" s="25"/>
      <c r="Q174" s="16">
        <v>6136</v>
      </c>
    </row>
    <row r="175" spans="1:17" ht="45" customHeight="1" x14ac:dyDescent="0.25">
      <c r="A175" s="13">
        <f t="shared" si="5"/>
        <v>168</v>
      </c>
      <c r="B175" s="28" t="s">
        <v>100</v>
      </c>
      <c r="C175" s="17">
        <v>606</v>
      </c>
      <c r="D175" s="17" t="s">
        <v>38</v>
      </c>
      <c r="E175" s="14" t="s">
        <v>198</v>
      </c>
      <c r="F175" s="16">
        <v>15000</v>
      </c>
      <c r="G175" s="16">
        <f t="shared" si="7"/>
        <v>5000</v>
      </c>
      <c r="H175" s="16"/>
      <c r="I175" s="29"/>
      <c r="J175" s="29"/>
      <c r="K175" s="29"/>
      <c r="L175" s="24"/>
      <c r="M175" s="29"/>
      <c r="N175" s="29"/>
      <c r="O175" s="29"/>
      <c r="P175" s="25"/>
      <c r="Q175" s="16">
        <v>5000</v>
      </c>
    </row>
    <row r="176" spans="1:17" ht="45" customHeight="1" x14ac:dyDescent="0.25">
      <c r="A176" s="13">
        <f t="shared" si="5"/>
        <v>169</v>
      </c>
      <c r="B176" s="28" t="s">
        <v>100</v>
      </c>
      <c r="C176" s="17">
        <v>606</v>
      </c>
      <c r="D176" s="17" t="s">
        <v>38</v>
      </c>
      <c r="E176" s="14" t="s">
        <v>199</v>
      </c>
      <c r="F176" s="16">
        <v>15000</v>
      </c>
      <c r="G176" s="16">
        <f t="shared" si="7"/>
        <v>5000</v>
      </c>
      <c r="H176" s="16"/>
      <c r="I176" s="29"/>
      <c r="J176" s="29"/>
      <c r="K176" s="29"/>
      <c r="L176" s="24"/>
      <c r="M176" s="29"/>
      <c r="N176" s="29"/>
      <c r="O176" s="29"/>
      <c r="P176" s="25"/>
      <c r="Q176" s="16">
        <v>5000</v>
      </c>
    </row>
    <row r="177" spans="1:17" ht="45" customHeight="1" x14ac:dyDescent="0.25">
      <c r="A177" s="13">
        <f t="shared" si="5"/>
        <v>170</v>
      </c>
      <c r="B177" s="28" t="s">
        <v>100</v>
      </c>
      <c r="C177" s="17">
        <v>619</v>
      </c>
      <c r="D177" s="17" t="s">
        <v>38</v>
      </c>
      <c r="E177" s="14" t="s">
        <v>200</v>
      </c>
      <c r="F177" s="16">
        <v>5000</v>
      </c>
      <c r="G177" s="16">
        <f t="shared" si="7"/>
        <v>5000</v>
      </c>
      <c r="H177" s="16"/>
      <c r="I177" s="29"/>
      <c r="J177" s="29"/>
      <c r="K177" s="29"/>
      <c r="L177" s="29"/>
      <c r="M177" s="29"/>
      <c r="N177" s="29"/>
      <c r="O177" s="29"/>
      <c r="P177" s="25"/>
      <c r="Q177" s="16">
        <v>5000</v>
      </c>
    </row>
    <row r="178" spans="1:17" ht="45" customHeight="1" x14ac:dyDescent="0.25">
      <c r="A178" s="13">
        <f t="shared" si="5"/>
        <v>171</v>
      </c>
      <c r="B178" s="28" t="s">
        <v>100</v>
      </c>
      <c r="C178" s="17">
        <v>619</v>
      </c>
      <c r="D178" s="17" t="s">
        <v>41</v>
      </c>
      <c r="E178" s="14" t="s">
        <v>201</v>
      </c>
      <c r="F178" s="16">
        <v>12271</v>
      </c>
      <c r="G178" s="16">
        <f t="shared" si="7"/>
        <v>12271.005148709244</v>
      </c>
      <c r="H178" s="16"/>
      <c r="I178" s="29"/>
      <c r="J178" s="29"/>
      <c r="K178" s="29"/>
      <c r="L178" s="29"/>
      <c r="M178" s="29"/>
      <c r="N178" s="29"/>
      <c r="O178" s="29"/>
      <c r="P178" s="25"/>
      <c r="Q178" s="16">
        <v>12271.005148709244</v>
      </c>
    </row>
    <row r="179" spans="1:17" ht="45" customHeight="1" x14ac:dyDescent="0.25">
      <c r="A179" s="13">
        <f t="shared" si="5"/>
        <v>172</v>
      </c>
      <c r="B179" s="28" t="s">
        <v>100</v>
      </c>
      <c r="C179" s="17">
        <v>619</v>
      </c>
      <c r="D179" s="17" t="s">
        <v>41</v>
      </c>
      <c r="E179" s="14" t="s">
        <v>202</v>
      </c>
      <c r="F179" s="16">
        <v>40903</v>
      </c>
      <c r="G179" s="16">
        <f t="shared" si="7"/>
        <v>12270</v>
      </c>
      <c r="H179" s="16"/>
      <c r="I179" s="29"/>
      <c r="J179" s="29"/>
      <c r="K179" s="29"/>
      <c r="L179" s="29"/>
      <c r="M179" s="29"/>
      <c r="N179" s="29"/>
      <c r="O179" s="29"/>
      <c r="P179" s="25"/>
      <c r="Q179" s="16">
        <v>12270</v>
      </c>
    </row>
    <row r="180" spans="1:17" ht="39.75" customHeight="1" x14ac:dyDescent="0.25">
      <c r="A180" s="13">
        <f t="shared" si="5"/>
        <v>173</v>
      </c>
      <c r="B180" s="28" t="s">
        <v>100</v>
      </c>
      <c r="C180" s="17">
        <v>619</v>
      </c>
      <c r="D180" s="17" t="s">
        <v>38</v>
      </c>
      <c r="E180" s="14" t="s">
        <v>203</v>
      </c>
      <c r="F180" s="16"/>
      <c r="G180" s="16">
        <f t="shared" si="7"/>
        <v>0</v>
      </c>
      <c r="H180" s="16"/>
      <c r="I180" s="29"/>
      <c r="J180" s="29"/>
      <c r="K180" s="29"/>
      <c r="L180" s="29"/>
      <c r="M180" s="29"/>
      <c r="N180" s="29"/>
      <c r="O180" s="29"/>
      <c r="P180" s="25"/>
      <c r="Q180" s="16"/>
    </row>
    <row r="181" spans="1:17" ht="45" customHeight="1" x14ac:dyDescent="0.25">
      <c r="A181" s="13">
        <f t="shared" si="5"/>
        <v>174</v>
      </c>
      <c r="B181" s="28" t="s">
        <v>100</v>
      </c>
      <c r="C181" s="17">
        <v>745</v>
      </c>
      <c r="D181" s="17" t="s">
        <v>44</v>
      </c>
      <c r="E181" s="14" t="s">
        <v>214</v>
      </c>
      <c r="F181" s="16">
        <v>4000</v>
      </c>
      <c r="G181" s="16">
        <f t="shared" si="7"/>
        <v>4000</v>
      </c>
      <c r="H181" s="16"/>
      <c r="I181" s="29"/>
      <c r="J181" s="29"/>
      <c r="K181" s="29"/>
      <c r="L181" s="29"/>
      <c r="M181" s="29"/>
      <c r="N181" s="29"/>
      <c r="O181" s="29"/>
      <c r="P181" s="25"/>
      <c r="Q181" s="16">
        <v>4000</v>
      </c>
    </row>
    <row r="182" spans="1:17" ht="45" customHeight="1" x14ac:dyDescent="0.25">
      <c r="A182" s="13">
        <f t="shared" si="5"/>
        <v>175</v>
      </c>
      <c r="B182" s="28" t="s">
        <v>100</v>
      </c>
      <c r="C182" s="17">
        <v>603</v>
      </c>
      <c r="D182" s="17" t="s">
        <v>38</v>
      </c>
      <c r="E182" s="14" t="s">
        <v>219</v>
      </c>
      <c r="F182" s="16">
        <v>8981</v>
      </c>
      <c r="G182" s="16">
        <f t="shared" si="7"/>
        <v>8981</v>
      </c>
      <c r="H182" s="16"/>
      <c r="I182" s="29"/>
      <c r="J182" s="29"/>
      <c r="K182" s="29"/>
      <c r="L182" s="24">
        <v>8981</v>
      </c>
      <c r="M182" s="29"/>
      <c r="N182" s="29"/>
      <c r="O182" s="29"/>
      <c r="P182" s="25"/>
      <c r="Q182" s="16"/>
    </row>
    <row r="183" spans="1:17" ht="45" customHeight="1" x14ac:dyDescent="0.25">
      <c r="A183" s="13">
        <f t="shared" si="5"/>
        <v>176</v>
      </c>
      <c r="B183" s="28" t="s">
        <v>100</v>
      </c>
      <c r="C183" s="17">
        <v>606</v>
      </c>
      <c r="D183" s="17" t="s">
        <v>38</v>
      </c>
      <c r="E183" s="14" t="s">
        <v>220</v>
      </c>
      <c r="F183" s="16">
        <v>12490</v>
      </c>
      <c r="G183" s="16">
        <f t="shared" si="7"/>
        <v>12490</v>
      </c>
      <c r="H183" s="16"/>
      <c r="I183" s="29"/>
      <c r="J183" s="29"/>
      <c r="K183" s="29"/>
      <c r="L183" s="24">
        <v>12490</v>
      </c>
      <c r="M183" s="29"/>
      <c r="N183" s="29"/>
      <c r="O183" s="29"/>
      <c r="P183" s="25"/>
      <c r="Q183" s="16"/>
    </row>
    <row r="184" spans="1:17" ht="45" customHeight="1" x14ac:dyDescent="0.25">
      <c r="A184" s="13">
        <f t="shared" si="5"/>
        <v>177</v>
      </c>
      <c r="B184" s="28" t="s">
        <v>224</v>
      </c>
      <c r="C184" s="17">
        <v>337</v>
      </c>
      <c r="D184" s="17" t="s">
        <v>107</v>
      </c>
      <c r="E184" s="14" t="s">
        <v>225</v>
      </c>
      <c r="F184" s="16">
        <v>162</v>
      </c>
      <c r="G184" s="16">
        <f t="shared" si="7"/>
        <v>162</v>
      </c>
      <c r="H184" s="16"/>
      <c r="I184" s="29"/>
      <c r="J184" s="29"/>
      <c r="K184" s="29"/>
      <c r="L184" s="24"/>
      <c r="M184" s="29"/>
      <c r="N184" s="29"/>
      <c r="O184" s="29"/>
      <c r="P184" s="25"/>
      <c r="Q184" s="16">
        <v>162</v>
      </c>
    </row>
    <row r="185" spans="1:17" ht="45" customHeight="1" x14ac:dyDescent="0.25">
      <c r="A185" s="13">
        <f t="shared" si="5"/>
        <v>178</v>
      </c>
      <c r="B185" s="28" t="s">
        <v>224</v>
      </c>
      <c r="C185" s="17">
        <v>337</v>
      </c>
      <c r="D185" s="17" t="s">
        <v>43</v>
      </c>
      <c r="E185" s="14" t="s">
        <v>226</v>
      </c>
      <c r="F185" s="16">
        <v>476</v>
      </c>
      <c r="G185" s="16">
        <f t="shared" si="7"/>
        <v>476</v>
      </c>
      <c r="H185" s="16"/>
      <c r="I185" s="29"/>
      <c r="J185" s="29"/>
      <c r="K185" s="29"/>
      <c r="L185" s="29"/>
      <c r="M185" s="29"/>
      <c r="N185" s="29"/>
      <c r="O185" s="29"/>
      <c r="P185" s="25"/>
      <c r="Q185" s="16">
        <v>476</v>
      </c>
    </row>
    <row r="186" spans="1:17" ht="45" customHeight="1" x14ac:dyDescent="0.25">
      <c r="A186" s="13">
        <f t="shared" si="5"/>
        <v>179</v>
      </c>
      <c r="B186" s="28" t="s">
        <v>17</v>
      </c>
      <c r="C186" s="17">
        <v>122</v>
      </c>
      <c r="D186" s="17" t="s">
        <v>43</v>
      </c>
      <c r="E186" s="14" t="s">
        <v>227</v>
      </c>
      <c r="F186" s="16">
        <v>3996</v>
      </c>
      <c r="G186" s="16">
        <f t="shared" si="7"/>
        <v>3996</v>
      </c>
      <c r="H186" s="16"/>
      <c r="I186" s="29"/>
      <c r="J186" s="29"/>
      <c r="K186" s="29"/>
      <c r="L186" s="29"/>
      <c r="M186" s="29"/>
      <c r="N186" s="29"/>
      <c r="O186" s="29"/>
      <c r="P186" s="25"/>
      <c r="Q186" s="16">
        <v>3996</v>
      </c>
    </row>
    <row r="187" spans="1:17" ht="39" customHeight="1" x14ac:dyDescent="0.25">
      <c r="A187" s="13">
        <f t="shared" si="5"/>
        <v>180</v>
      </c>
      <c r="B187" s="28" t="s">
        <v>100</v>
      </c>
      <c r="C187" s="17">
        <v>714</v>
      </c>
      <c r="D187" s="17" t="s">
        <v>38</v>
      </c>
      <c r="E187" s="14" t="s">
        <v>229</v>
      </c>
      <c r="F187" s="16">
        <v>3500</v>
      </c>
      <c r="G187" s="16">
        <f t="shared" si="7"/>
        <v>3500</v>
      </c>
      <c r="H187" s="16"/>
      <c r="I187" s="29"/>
      <c r="J187" s="29"/>
      <c r="K187" s="29"/>
      <c r="L187" s="24">
        <v>3500</v>
      </c>
      <c r="M187" s="29"/>
      <c r="N187" s="29"/>
      <c r="O187" s="29"/>
      <c r="P187" s="25"/>
      <c r="Q187" s="16"/>
    </row>
    <row r="188" spans="1:17" ht="29.25" customHeight="1" x14ac:dyDescent="0.25">
      <c r="A188" s="13">
        <f t="shared" si="5"/>
        <v>181</v>
      </c>
      <c r="B188" s="28" t="s">
        <v>100</v>
      </c>
      <c r="C188" s="17">
        <v>714</v>
      </c>
      <c r="D188" s="17" t="s">
        <v>38</v>
      </c>
      <c r="E188" s="14" t="s">
        <v>230</v>
      </c>
      <c r="F188" s="16">
        <v>1500</v>
      </c>
      <c r="G188" s="16">
        <f t="shared" si="7"/>
        <v>1500</v>
      </c>
      <c r="H188" s="16"/>
      <c r="I188" s="29"/>
      <c r="J188" s="29"/>
      <c r="K188" s="29"/>
      <c r="L188" s="24">
        <v>1500</v>
      </c>
      <c r="M188" s="29"/>
      <c r="N188" s="29"/>
      <c r="O188" s="29"/>
      <c r="P188" s="25"/>
      <c r="Q188" s="16"/>
    </row>
    <row r="189" spans="1:17" ht="19.5" customHeight="1" x14ac:dyDescent="0.25">
      <c r="A189" s="5"/>
      <c r="B189" s="5"/>
      <c r="C189" s="5"/>
      <c r="D189" s="5"/>
      <c r="E189" s="6" t="s">
        <v>3</v>
      </c>
      <c r="F189" s="7">
        <f>SUM(F8:F188)</f>
        <v>8685941.1761213858</v>
      </c>
      <c r="G189" s="7">
        <f>SUM(G8:G188)</f>
        <v>7980167.5406616619</v>
      </c>
      <c r="H189" s="7">
        <f t="shared" ref="H189:Q189" si="8">SUM(H8:H188)</f>
        <v>731054</v>
      </c>
      <c r="I189" s="7">
        <f t="shared" si="8"/>
        <v>625647.88</v>
      </c>
      <c r="J189" s="7">
        <f t="shared" si="8"/>
        <v>9215</v>
      </c>
      <c r="K189" s="7">
        <f t="shared" si="8"/>
        <v>33347</v>
      </c>
      <c r="L189" s="7">
        <f t="shared" si="8"/>
        <v>1800031</v>
      </c>
      <c r="M189" s="7">
        <f t="shared" si="8"/>
        <v>117307</v>
      </c>
      <c r="N189" s="7">
        <f t="shared" si="8"/>
        <v>2057336</v>
      </c>
      <c r="O189" s="7">
        <f t="shared" si="8"/>
        <v>201259.35439475824</v>
      </c>
      <c r="P189" s="7">
        <f t="shared" si="8"/>
        <v>1038170.1011181953</v>
      </c>
      <c r="Q189" s="7">
        <f t="shared" si="8"/>
        <v>1366800.2051487092</v>
      </c>
    </row>
  </sheetData>
  <autoFilter ref="A7:Q189"/>
  <mergeCells count="20">
    <mergeCell ref="G1:Q1"/>
    <mergeCell ref="A2:Q2"/>
    <mergeCell ref="B3:Q3"/>
    <mergeCell ref="A4:A7"/>
    <mergeCell ref="B4:B7"/>
    <mergeCell ref="C4:C7"/>
    <mergeCell ref="D4:D7"/>
    <mergeCell ref="E4:E7"/>
    <mergeCell ref="F4:F7"/>
    <mergeCell ref="G4:G7"/>
    <mergeCell ref="N4:N7"/>
    <mergeCell ref="O4:O7"/>
    <mergeCell ref="P4:P7"/>
    <mergeCell ref="Q4:Q7"/>
    <mergeCell ref="H4:H7"/>
    <mergeCell ref="I4:I7"/>
    <mergeCell ref="J4:J7"/>
    <mergeCell ref="K4:K7"/>
    <mergeCell ref="L4:L7"/>
    <mergeCell ref="M4:M7"/>
  </mergeCells>
  <pageMargins left="0.19685039370078741" right="0" top="0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КРИ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s.mircheva</cp:lastModifiedBy>
  <cp:lastPrinted>2026-10-14T07:44:29Z</cp:lastPrinted>
  <dcterms:created xsi:type="dcterms:W3CDTF">2025-01-21T16:04:11Z</dcterms:created>
  <dcterms:modified xsi:type="dcterms:W3CDTF">2026-10-15T08:06:05Z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