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BUDGET\1. БЮДЖЕТИ\БЮДЖЕТ 2026 юни\Материали за публикуване публично обсъждане 27.08.2026\2026\"/>
    </mc:Choice>
  </mc:AlternateContent>
  <bookViews>
    <workbookView xWindow="0" yWindow="0" windowWidth="21600" windowHeight="9510"/>
  </bookViews>
  <sheets>
    <sheet name="2026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3" l="1"/>
  <c r="E11" i="3" l="1"/>
  <c r="E9" i="3"/>
  <c r="E7" i="3"/>
  <c r="E29" i="3"/>
  <c r="E26" i="3"/>
  <c r="E23" i="3"/>
  <c r="E17" i="3"/>
  <c r="C32" i="3" l="1"/>
  <c r="B32" i="3"/>
  <c r="C31" i="3"/>
  <c r="B31" i="3"/>
  <c r="C30" i="3"/>
  <c r="B30" i="3"/>
  <c r="C29" i="3"/>
  <c r="B29" i="3"/>
  <c r="C28" i="3"/>
  <c r="B28" i="3"/>
  <c r="C27" i="3"/>
  <c r="B27" i="3"/>
  <c r="C26" i="3"/>
  <c r="B26" i="3"/>
  <c r="C25" i="3"/>
  <c r="B25" i="3"/>
  <c r="C24" i="3"/>
  <c r="B24" i="3"/>
  <c r="C23" i="3"/>
  <c r="B23" i="3"/>
  <c r="C22" i="3"/>
  <c r="B22" i="3"/>
  <c r="C21" i="3"/>
  <c r="B21" i="3"/>
  <c r="C20" i="3"/>
  <c r="B20" i="3"/>
  <c r="C18" i="3"/>
  <c r="B18" i="3"/>
  <c r="C19" i="3"/>
  <c r="B19" i="3"/>
  <c r="C17" i="3"/>
  <c r="B17" i="3"/>
  <c r="C16" i="3"/>
  <c r="B16" i="3"/>
  <c r="C15" i="3"/>
  <c r="B15" i="3"/>
  <c r="C14" i="3"/>
  <c r="B14" i="3"/>
  <c r="C13" i="3"/>
  <c r="B13" i="3"/>
  <c r="C12" i="3"/>
  <c r="B12" i="3"/>
  <c r="C11" i="3"/>
  <c r="B11" i="3"/>
  <c r="C10" i="3"/>
  <c r="B10" i="3"/>
  <c r="C9" i="3"/>
  <c r="B9" i="3"/>
  <c r="C8" i="3"/>
  <c r="B8" i="3"/>
  <c r="C7" i="3"/>
  <c r="B7" i="3"/>
  <c r="F7" i="3" s="1"/>
  <c r="D33" i="3" l="1"/>
  <c r="B33" i="3" l="1"/>
  <c r="E33" i="3"/>
  <c r="C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33" i="3" l="1"/>
</calcChain>
</file>

<file path=xl/sharedStrings.xml><?xml version="1.0" encoding="utf-8"?>
<sst xmlns="http://schemas.openxmlformats.org/spreadsheetml/2006/main" count="36" uniqueCount="35">
  <si>
    <t>Поделение/мероприятие</t>
  </si>
  <si>
    <t>км. с. Белокопитово</t>
  </si>
  <si>
    <t xml:space="preserve">км. с. Благово </t>
  </si>
  <si>
    <t>км. с. Васил Друмево</t>
  </si>
  <si>
    <t>км. с. Велино</t>
  </si>
  <si>
    <t>км. с. Ветрище</t>
  </si>
  <si>
    <t>км. с. Вехтово</t>
  </si>
  <si>
    <t>км. с. Градище</t>
  </si>
  <si>
    <t>км. с. Дибич</t>
  </si>
  <si>
    <t>км. с. Друмево</t>
  </si>
  <si>
    <t>км. с. Ивански</t>
  </si>
  <si>
    <t>км. с. Илия Блъсков</t>
  </si>
  <si>
    <t>км. с. Кладенец</t>
  </si>
  <si>
    <t>км. с. Коньовец</t>
  </si>
  <si>
    <t xml:space="preserve">км. с. Костена река </t>
  </si>
  <si>
    <t>км. с. Лозево</t>
  </si>
  <si>
    <t>км. с. Мадара</t>
  </si>
  <si>
    <t>км. с. Мараш</t>
  </si>
  <si>
    <t>км. с. Новосел</t>
  </si>
  <si>
    <t>км. с. Овчарово</t>
  </si>
  <si>
    <t>км. с. Панайот Волов</t>
  </si>
  <si>
    <t>км. с. Радко Димитриево</t>
  </si>
  <si>
    <t>км. с. Салманово</t>
  </si>
  <si>
    <t>км. с. Средня</t>
  </si>
  <si>
    <t>км. с. Струино</t>
  </si>
  <si>
    <t>км. с. Царев брод</t>
  </si>
  <si>
    <t>км. с. Черенча</t>
  </si>
  <si>
    <t>ОБЩО:</t>
  </si>
  <si>
    <t xml:space="preserve"> </t>
  </si>
  <si>
    <t>в т. местни дейности</t>
  </si>
  <si>
    <t>%  на увелич.          план к.4/к.2</t>
  </si>
  <si>
    <t>уточнен годишен план 2025 г.</t>
  </si>
  <si>
    <t>годишен отчет 2025 г.</t>
  </si>
  <si>
    <t>предлож. 2026 г.</t>
  </si>
  <si>
    <t xml:space="preserve">СПРАВКА РАЗПРЕДЕЛЕНИЕ НА РАЗХОДИТЕ ПО КМЕТСТВА ЗА 2026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</si>
</sst>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3">
    <xf numFmtId="0" fontId="0" fillId="0" borderId="0" xfId="0"/>
    <xf numFmtId="0" fontId="4" fillId="0" borderId="0" xfId="0" applyFont="1"/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vertical="center"/>
    </xf>
    <xf numFmtId="3" fontId="7" fillId="2" borderId="5" xfId="0" applyNumberFormat="1" applyFont="1" applyFill="1" applyBorder="1" applyAlignment="1">
      <alignment horizontal="center" vertical="center" wrapText="1"/>
    </xf>
    <xf numFmtId="3" fontId="7" fillId="2" borderId="6" xfId="0" applyNumberFormat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7" fillId="2" borderId="8" xfId="0" applyFont="1" applyFill="1" applyBorder="1" applyAlignment="1">
      <alignment horizontal="center" vertical="center"/>
    </xf>
    <xf numFmtId="3" fontId="7" fillId="2" borderId="9" xfId="0" applyNumberFormat="1" applyFont="1" applyFill="1" applyBorder="1" applyAlignment="1">
      <alignment horizontal="center" vertical="center" wrapText="1"/>
    </xf>
    <xf numFmtId="3" fontId="7" fillId="2" borderId="10" xfId="0" applyNumberFormat="1" applyFont="1" applyFill="1" applyBorder="1" applyAlignment="1">
      <alignment horizontal="center" vertical="center" wrapText="1"/>
    </xf>
    <xf numFmtId="0" fontId="9" fillId="2" borderId="11" xfId="1" applyFont="1" applyFill="1" applyBorder="1" applyAlignment="1">
      <alignment horizontal="left"/>
    </xf>
    <xf numFmtId="3" fontId="10" fillId="2" borderId="2" xfId="0" applyNumberFormat="1" applyFont="1" applyFill="1" applyBorder="1"/>
    <xf numFmtId="3" fontId="11" fillId="2" borderId="1" xfId="0" applyNumberFormat="1" applyFont="1" applyFill="1" applyBorder="1" applyAlignment="1">
      <alignment horizontal="right"/>
    </xf>
    <xf numFmtId="3" fontId="11" fillId="2" borderId="12" xfId="0" applyNumberFormat="1" applyFont="1" applyFill="1" applyBorder="1" applyAlignment="1">
      <alignment horizontal="right"/>
    </xf>
    <xf numFmtId="3" fontId="11" fillId="0" borderId="1" xfId="0" applyNumberFormat="1" applyFont="1" applyFill="1" applyBorder="1" applyAlignment="1">
      <alignment horizontal="right" vertical="center"/>
    </xf>
    <xf numFmtId="3" fontId="11" fillId="0" borderId="1" xfId="2" applyNumberFormat="1" applyFont="1" applyFill="1" applyBorder="1" applyAlignment="1">
      <alignment horizontal="right" vertical="center"/>
    </xf>
    <xf numFmtId="0" fontId="6" fillId="2" borderId="3" xfId="1" applyFont="1" applyFill="1" applyBorder="1" applyAlignment="1">
      <alignment horizontal="right"/>
    </xf>
    <xf numFmtId="3" fontId="7" fillId="2" borderId="13" xfId="0" applyNumberFormat="1" applyFont="1" applyFill="1" applyBorder="1" applyAlignment="1">
      <alignment horizontal="right"/>
    </xf>
    <xf numFmtId="3" fontId="11" fillId="2" borderId="4" xfId="0" applyNumberFormat="1" applyFont="1" applyFill="1" applyBorder="1" applyAlignment="1">
      <alignment horizontal="right"/>
    </xf>
    <xf numFmtId="3" fontId="0" fillId="0" borderId="0" xfId="0" applyNumberFormat="1"/>
    <xf numFmtId="0" fontId="5" fillId="0" borderId="0" xfId="0" applyFont="1" applyAlignment="1">
      <alignment horizontal="center"/>
    </xf>
    <xf numFmtId="0" fontId="6" fillId="2" borderId="0" xfId="0" applyFont="1" applyFill="1" applyBorder="1" applyAlignment="1">
      <alignment horizontal="center"/>
    </xf>
  </cellXfs>
  <cellStyles count="4"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topLeftCell="A13" workbookViewId="0">
      <selection activeCell="O25" sqref="O25"/>
    </sheetView>
  </sheetViews>
  <sheetFormatPr defaultRowHeight="15" x14ac:dyDescent="0.25"/>
  <cols>
    <col min="1" max="1" width="25.85546875" customWidth="1"/>
    <col min="2" max="2" width="13" customWidth="1"/>
    <col min="3" max="3" width="14.5703125" customWidth="1"/>
    <col min="4" max="4" width="11.7109375" customWidth="1"/>
    <col min="5" max="5" width="12" customWidth="1"/>
    <col min="6" max="6" width="8.85546875" customWidth="1"/>
    <col min="230" max="230" width="26.85546875" customWidth="1"/>
    <col min="231" max="231" width="9.7109375" customWidth="1"/>
    <col min="232" max="232" width="10" customWidth="1"/>
    <col min="233" max="233" width="10.7109375" customWidth="1"/>
    <col min="234" max="234" width="9.7109375" customWidth="1"/>
    <col min="235" max="235" width="10" customWidth="1"/>
    <col min="236" max="236" width="10.28515625" customWidth="1"/>
    <col min="237" max="237" width="10.140625" customWidth="1"/>
    <col min="238" max="239" width="10" customWidth="1"/>
    <col min="240" max="240" width="9.7109375" customWidth="1"/>
    <col min="241" max="241" width="10.140625" customWidth="1"/>
    <col min="242" max="242" width="10.42578125" customWidth="1"/>
    <col min="243" max="243" width="11" customWidth="1"/>
    <col min="244" max="245" width="10.140625" customWidth="1"/>
    <col min="246" max="246" width="10" customWidth="1"/>
    <col min="247" max="248" width="10.28515625" customWidth="1"/>
    <col min="249" max="249" width="9.85546875" customWidth="1"/>
    <col min="250" max="250" width="9.5703125" customWidth="1"/>
    <col min="251" max="251" width="9.42578125" customWidth="1"/>
    <col min="486" max="486" width="26.85546875" customWidth="1"/>
    <col min="487" max="487" width="9.7109375" customWidth="1"/>
    <col min="488" max="488" width="10" customWidth="1"/>
    <col min="489" max="489" width="10.7109375" customWidth="1"/>
    <col min="490" max="490" width="9.7109375" customWidth="1"/>
    <col min="491" max="491" width="10" customWidth="1"/>
    <col min="492" max="492" width="10.28515625" customWidth="1"/>
    <col min="493" max="493" width="10.140625" customWidth="1"/>
    <col min="494" max="495" width="10" customWidth="1"/>
    <col min="496" max="496" width="9.7109375" customWidth="1"/>
    <col min="497" max="497" width="10.140625" customWidth="1"/>
    <col min="498" max="498" width="10.42578125" customWidth="1"/>
    <col min="499" max="499" width="11" customWidth="1"/>
    <col min="500" max="501" width="10.140625" customWidth="1"/>
    <col min="502" max="502" width="10" customWidth="1"/>
    <col min="503" max="504" width="10.28515625" customWidth="1"/>
    <col min="505" max="505" width="9.85546875" customWidth="1"/>
    <col min="506" max="506" width="9.5703125" customWidth="1"/>
    <col min="507" max="507" width="9.42578125" customWidth="1"/>
    <col min="742" max="742" width="26.85546875" customWidth="1"/>
    <col min="743" max="743" width="9.7109375" customWidth="1"/>
    <col min="744" max="744" width="10" customWidth="1"/>
    <col min="745" max="745" width="10.7109375" customWidth="1"/>
    <col min="746" max="746" width="9.7109375" customWidth="1"/>
    <col min="747" max="747" width="10" customWidth="1"/>
    <col min="748" max="748" width="10.28515625" customWidth="1"/>
    <col min="749" max="749" width="10.140625" customWidth="1"/>
    <col min="750" max="751" width="10" customWidth="1"/>
    <col min="752" max="752" width="9.7109375" customWidth="1"/>
    <col min="753" max="753" width="10.140625" customWidth="1"/>
    <col min="754" max="754" width="10.42578125" customWidth="1"/>
    <col min="755" max="755" width="11" customWidth="1"/>
    <col min="756" max="757" width="10.140625" customWidth="1"/>
    <col min="758" max="758" width="10" customWidth="1"/>
    <col min="759" max="760" width="10.28515625" customWidth="1"/>
    <col min="761" max="761" width="9.85546875" customWidth="1"/>
    <col min="762" max="762" width="9.5703125" customWidth="1"/>
    <col min="763" max="763" width="9.42578125" customWidth="1"/>
    <col min="998" max="998" width="26.85546875" customWidth="1"/>
    <col min="999" max="999" width="9.7109375" customWidth="1"/>
    <col min="1000" max="1000" width="10" customWidth="1"/>
    <col min="1001" max="1001" width="10.7109375" customWidth="1"/>
    <col min="1002" max="1002" width="9.7109375" customWidth="1"/>
    <col min="1003" max="1003" width="10" customWidth="1"/>
    <col min="1004" max="1004" width="10.28515625" customWidth="1"/>
    <col min="1005" max="1005" width="10.140625" customWidth="1"/>
    <col min="1006" max="1007" width="10" customWidth="1"/>
    <col min="1008" max="1008" width="9.7109375" customWidth="1"/>
    <col min="1009" max="1009" width="10.140625" customWidth="1"/>
    <col min="1010" max="1010" width="10.42578125" customWidth="1"/>
    <col min="1011" max="1011" width="11" customWidth="1"/>
    <col min="1012" max="1013" width="10.140625" customWidth="1"/>
    <col min="1014" max="1014" width="10" customWidth="1"/>
    <col min="1015" max="1016" width="10.28515625" customWidth="1"/>
    <col min="1017" max="1017" width="9.85546875" customWidth="1"/>
    <col min="1018" max="1018" width="9.5703125" customWidth="1"/>
    <col min="1019" max="1019" width="9.42578125" customWidth="1"/>
    <col min="1254" max="1254" width="26.85546875" customWidth="1"/>
    <col min="1255" max="1255" width="9.7109375" customWidth="1"/>
    <col min="1256" max="1256" width="10" customWidth="1"/>
    <col min="1257" max="1257" width="10.7109375" customWidth="1"/>
    <col min="1258" max="1258" width="9.7109375" customWidth="1"/>
    <col min="1259" max="1259" width="10" customWidth="1"/>
    <col min="1260" max="1260" width="10.28515625" customWidth="1"/>
    <col min="1261" max="1261" width="10.140625" customWidth="1"/>
    <col min="1262" max="1263" width="10" customWidth="1"/>
    <col min="1264" max="1264" width="9.7109375" customWidth="1"/>
    <col min="1265" max="1265" width="10.140625" customWidth="1"/>
    <col min="1266" max="1266" width="10.42578125" customWidth="1"/>
    <col min="1267" max="1267" width="11" customWidth="1"/>
    <col min="1268" max="1269" width="10.140625" customWidth="1"/>
    <col min="1270" max="1270" width="10" customWidth="1"/>
    <col min="1271" max="1272" width="10.28515625" customWidth="1"/>
    <col min="1273" max="1273" width="9.85546875" customWidth="1"/>
    <col min="1274" max="1274" width="9.5703125" customWidth="1"/>
    <col min="1275" max="1275" width="9.42578125" customWidth="1"/>
    <col min="1510" max="1510" width="26.85546875" customWidth="1"/>
    <col min="1511" max="1511" width="9.7109375" customWidth="1"/>
    <col min="1512" max="1512" width="10" customWidth="1"/>
    <col min="1513" max="1513" width="10.7109375" customWidth="1"/>
    <col min="1514" max="1514" width="9.7109375" customWidth="1"/>
    <col min="1515" max="1515" width="10" customWidth="1"/>
    <col min="1516" max="1516" width="10.28515625" customWidth="1"/>
    <col min="1517" max="1517" width="10.140625" customWidth="1"/>
    <col min="1518" max="1519" width="10" customWidth="1"/>
    <col min="1520" max="1520" width="9.7109375" customWidth="1"/>
    <col min="1521" max="1521" width="10.140625" customWidth="1"/>
    <col min="1522" max="1522" width="10.42578125" customWidth="1"/>
    <col min="1523" max="1523" width="11" customWidth="1"/>
    <col min="1524" max="1525" width="10.140625" customWidth="1"/>
    <col min="1526" max="1526" width="10" customWidth="1"/>
    <col min="1527" max="1528" width="10.28515625" customWidth="1"/>
    <col min="1529" max="1529" width="9.85546875" customWidth="1"/>
    <col min="1530" max="1530" width="9.5703125" customWidth="1"/>
    <col min="1531" max="1531" width="9.42578125" customWidth="1"/>
    <col min="1766" max="1766" width="26.85546875" customWidth="1"/>
    <col min="1767" max="1767" width="9.7109375" customWidth="1"/>
    <col min="1768" max="1768" width="10" customWidth="1"/>
    <col min="1769" max="1769" width="10.7109375" customWidth="1"/>
    <col min="1770" max="1770" width="9.7109375" customWidth="1"/>
    <col min="1771" max="1771" width="10" customWidth="1"/>
    <col min="1772" max="1772" width="10.28515625" customWidth="1"/>
    <col min="1773" max="1773" width="10.140625" customWidth="1"/>
    <col min="1774" max="1775" width="10" customWidth="1"/>
    <col min="1776" max="1776" width="9.7109375" customWidth="1"/>
    <col min="1777" max="1777" width="10.140625" customWidth="1"/>
    <col min="1778" max="1778" width="10.42578125" customWidth="1"/>
    <col min="1779" max="1779" width="11" customWidth="1"/>
    <col min="1780" max="1781" width="10.140625" customWidth="1"/>
    <col min="1782" max="1782" width="10" customWidth="1"/>
    <col min="1783" max="1784" width="10.28515625" customWidth="1"/>
    <col min="1785" max="1785" width="9.85546875" customWidth="1"/>
    <col min="1786" max="1786" width="9.5703125" customWidth="1"/>
    <col min="1787" max="1787" width="9.42578125" customWidth="1"/>
    <col min="2022" max="2022" width="26.85546875" customWidth="1"/>
    <col min="2023" max="2023" width="9.7109375" customWidth="1"/>
    <col min="2024" max="2024" width="10" customWidth="1"/>
    <col min="2025" max="2025" width="10.7109375" customWidth="1"/>
    <col min="2026" max="2026" width="9.7109375" customWidth="1"/>
    <col min="2027" max="2027" width="10" customWidth="1"/>
    <col min="2028" max="2028" width="10.28515625" customWidth="1"/>
    <col min="2029" max="2029" width="10.140625" customWidth="1"/>
    <col min="2030" max="2031" width="10" customWidth="1"/>
    <col min="2032" max="2032" width="9.7109375" customWidth="1"/>
    <col min="2033" max="2033" width="10.140625" customWidth="1"/>
    <col min="2034" max="2034" width="10.42578125" customWidth="1"/>
    <col min="2035" max="2035" width="11" customWidth="1"/>
    <col min="2036" max="2037" width="10.140625" customWidth="1"/>
    <col min="2038" max="2038" width="10" customWidth="1"/>
    <col min="2039" max="2040" width="10.28515625" customWidth="1"/>
    <col min="2041" max="2041" width="9.85546875" customWidth="1"/>
    <col min="2042" max="2042" width="9.5703125" customWidth="1"/>
    <col min="2043" max="2043" width="9.42578125" customWidth="1"/>
    <col min="2278" max="2278" width="26.85546875" customWidth="1"/>
    <col min="2279" max="2279" width="9.7109375" customWidth="1"/>
    <col min="2280" max="2280" width="10" customWidth="1"/>
    <col min="2281" max="2281" width="10.7109375" customWidth="1"/>
    <col min="2282" max="2282" width="9.7109375" customWidth="1"/>
    <col min="2283" max="2283" width="10" customWidth="1"/>
    <col min="2284" max="2284" width="10.28515625" customWidth="1"/>
    <col min="2285" max="2285" width="10.140625" customWidth="1"/>
    <col min="2286" max="2287" width="10" customWidth="1"/>
    <col min="2288" max="2288" width="9.7109375" customWidth="1"/>
    <col min="2289" max="2289" width="10.140625" customWidth="1"/>
    <col min="2290" max="2290" width="10.42578125" customWidth="1"/>
    <col min="2291" max="2291" width="11" customWidth="1"/>
    <col min="2292" max="2293" width="10.140625" customWidth="1"/>
    <col min="2294" max="2294" width="10" customWidth="1"/>
    <col min="2295" max="2296" width="10.28515625" customWidth="1"/>
    <col min="2297" max="2297" width="9.85546875" customWidth="1"/>
    <col min="2298" max="2298" width="9.5703125" customWidth="1"/>
    <col min="2299" max="2299" width="9.42578125" customWidth="1"/>
    <col min="2534" max="2534" width="26.85546875" customWidth="1"/>
    <col min="2535" max="2535" width="9.7109375" customWidth="1"/>
    <col min="2536" max="2536" width="10" customWidth="1"/>
    <col min="2537" max="2537" width="10.7109375" customWidth="1"/>
    <col min="2538" max="2538" width="9.7109375" customWidth="1"/>
    <col min="2539" max="2539" width="10" customWidth="1"/>
    <col min="2540" max="2540" width="10.28515625" customWidth="1"/>
    <col min="2541" max="2541" width="10.140625" customWidth="1"/>
    <col min="2542" max="2543" width="10" customWidth="1"/>
    <col min="2544" max="2544" width="9.7109375" customWidth="1"/>
    <col min="2545" max="2545" width="10.140625" customWidth="1"/>
    <col min="2546" max="2546" width="10.42578125" customWidth="1"/>
    <col min="2547" max="2547" width="11" customWidth="1"/>
    <col min="2548" max="2549" width="10.140625" customWidth="1"/>
    <col min="2550" max="2550" width="10" customWidth="1"/>
    <col min="2551" max="2552" width="10.28515625" customWidth="1"/>
    <col min="2553" max="2553" width="9.85546875" customWidth="1"/>
    <col min="2554" max="2554" width="9.5703125" customWidth="1"/>
    <col min="2555" max="2555" width="9.42578125" customWidth="1"/>
    <col min="2790" max="2790" width="26.85546875" customWidth="1"/>
    <col min="2791" max="2791" width="9.7109375" customWidth="1"/>
    <col min="2792" max="2792" width="10" customWidth="1"/>
    <col min="2793" max="2793" width="10.7109375" customWidth="1"/>
    <col min="2794" max="2794" width="9.7109375" customWidth="1"/>
    <col min="2795" max="2795" width="10" customWidth="1"/>
    <col min="2796" max="2796" width="10.28515625" customWidth="1"/>
    <col min="2797" max="2797" width="10.140625" customWidth="1"/>
    <col min="2798" max="2799" width="10" customWidth="1"/>
    <col min="2800" max="2800" width="9.7109375" customWidth="1"/>
    <col min="2801" max="2801" width="10.140625" customWidth="1"/>
    <col min="2802" max="2802" width="10.42578125" customWidth="1"/>
    <col min="2803" max="2803" width="11" customWidth="1"/>
    <col min="2804" max="2805" width="10.140625" customWidth="1"/>
    <col min="2806" max="2806" width="10" customWidth="1"/>
    <col min="2807" max="2808" width="10.28515625" customWidth="1"/>
    <col min="2809" max="2809" width="9.85546875" customWidth="1"/>
    <col min="2810" max="2810" width="9.5703125" customWidth="1"/>
    <col min="2811" max="2811" width="9.42578125" customWidth="1"/>
    <col min="3046" max="3046" width="26.85546875" customWidth="1"/>
    <col min="3047" max="3047" width="9.7109375" customWidth="1"/>
    <col min="3048" max="3048" width="10" customWidth="1"/>
    <col min="3049" max="3049" width="10.7109375" customWidth="1"/>
    <col min="3050" max="3050" width="9.7109375" customWidth="1"/>
    <col min="3051" max="3051" width="10" customWidth="1"/>
    <col min="3052" max="3052" width="10.28515625" customWidth="1"/>
    <col min="3053" max="3053" width="10.140625" customWidth="1"/>
    <col min="3054" max="3055" width="10" customWidth="1"/>
    <col min="3056" max="3056" width="9.7109375" customWidth="1"/>
    <col min="3057" max="3057" width="10.140625" customWidth="1"/>
    <col min="3058" max="3058" width="10.42578125" customWidth="1"/>
    <col min="3059" max="3059" width="11" customWidth="1"/>
    <col min="3060" max="3061" width="10.140625" customWidth="1"/>
    <col min="3062" max="3062" width="10" customWidth="1"/>
    <col min="3063" max="3064" width="10.28515625" customWidth="1"/>
    <col min="3065" max="3065" width="9.85546875" customWidth="1"/>
    <col min="3066" max="3066" width="9.5703125" customWidth="1"/>
    <col min="3067" max="3067" width="9.42578125" customWidth="1"/>
    <col min="3302" max="3302" width="26.85546875" customWidth="1"/>
    <col min="3303" max="3303" width="9.7109375" customWidth="1"/>
    <col min="3304" max="3304" width="10" customWidth="1"/>
    <col min="3305" max="3305" width="10.7109375" customWidth="1"/>
    <col min="3306" max="3306" width="9.7109375" customWidth="1"/>
    <col min="3307" max="3307" width="10" customWidth="1"/>
    <col min="3308" max="3308" width="10.28515625" customWidth="1"/>
    <col min="3309" max="3309" width="10.140625" customWidth="1"/>
    <col min="3310" max="3311" width="10" customWidth="1"/>
    <col min="3312" max="3312" width="9.7109375" customWidth="1"/>
    <col min="3313" max="3313" width="10.140625" customWidth="1"/>
    <col min="3314" max="3314" width="10.42578125" customWidth="1"/>
    <col min="3315" max="3315" width="11" customWidth="1"/>
    <col min="3316" max="3317" width="10.140625" customWidth="1"/>
    <col min="3318" max="3318" width="10" customWidth="1"/>
    <col min="3319" max="3320" width="10.28515625" customWidth="1"/>
    <col min="3321" max="3321" width="9.85546875" customWidth="1"/>
    <col min="3322" max="3322" width="9.5703125" customWidth="1"/>
    <col min="3323" max="3323" width="9.42578125" customWidth="1"/>
    <col min="3558" max="3558" width="26.85546875" customWidth="1"/>
    <col min="3559" max="3559" width="9.7109375" customWidth="1"/>
    <col min="3560" max="3560" width="10" customWidth="1"/>
    <col min="3561" max="3561" width="10.7109375" customWidth="1"/>
    <col min="3562" max="3562" width="9.7109375" customWidth="1"/>
    <col min="3563" max="3563" width="10" customWidth="1"/>
    <col min="3564" max="3564" width="10.28515625" customWidth="1"/>
    <col min="3565" max="3565" width="10.140625" customWidth="1"/>
    <col min="3566" max="3567" width="10" customWidth="1"/>
    <col min="3568" max="3568" width="9.7109375" customWidth="1"/>
    <col min="3569" max="3569" width="10.140625" customWidth="1"/>
    <col min="3570" max="3570" width="10.42578125" customWidth="1"/>
    <col min="3571" max="3571" width="11" customWidth="1"/>
    <col min="3572" max="3573" width="10.140625" customWidth="1"/>
    <col min="3574" max="3574" width="10" customWidth="1"/>
    <col min="3575" max="3576" width="10.28515625" customWidth="1"/>
    <col min="3577" max="3577" width="9.85546875" customWidth="1"/>
    <col min="3578" max="3578" width="9.5703125" customWidth="1"/>
    <col min="3579" max="3579" width="9.42578125" customWidth="1"/>
    <col min="3814" max="3814" width="26.85546875" customWidth="1"/>
    <col min="3815" max="3815" width="9.7109375" customWidth="1"/>
    <col min="3816" max="3816" width="10" customWidth="1"/>
    <col min="3817" max="3817" width="10.7109375" customWidth="1"/>
    <col min="3818" max="3818" width="9.7109375" customWidth="1"/>
    <col min="3819" max="3819" width="10" customWidth="1"/>
    <col min="3820" max="3820" width="10.28515625" customWidth="1"/>
    <col min="3821" max="3821" width="10.140625" customWidth="1"/>
    <col min="3822" max="3823" width="10" customWidth="1"/>
    <col min="3824" max="3824" width="9.7109375" customWidth="1"/>
    <col min="3825" max="3825" width="10.140625" customWidth="1"/>
    <col min="3826" max="3826" width="10.42578125" customWidth="1"/>
    <col min="3827" max="3827" width="11" customWidth="1"/>
    <col min="3828" max="3829" width="10.140625" customWidth="1"/>
    <col min="3830" max="3830" width="10" customWidth="1"/>
    <col min="3831" max="3832" width="10.28515625" customWidth="1"/>
    <col min="3833" max="3833" width="9.85546875" customWidth="1"/>
    <col min="3834" max="3834" width="9.5703125" customWidth="1"/>
    <col min="3835" max="3835" width="9.42578125" customWidth="1"/>
    <col min="4070" max="4070" width="26.85546875" customWidth="1"/>
    <col min="4071" max="4071" width="9.7109375" customWidth="1"/>
    <col min="4072" max="4072" width="10" customWidth="1"/>
    <col min="4073" max="4073" width="10.7109375" customWidth="1"/>
    <col min="4074" max="4074" width="9.7109375" customWidth="1"/>
    <col min="4075" max="4075" width="10" customWidth="1"/>
    <col min="4076" max="4076" width="10.28515625" customWidth="1"/>
    <col min="4077" max="4077" width="10.140625" customWidth="1"/>
    <col min="4078" max="4079" width="10" customWidth="1"/>
    <col min="4080" max="4080" width="9.7109375" customWidth="1"/>
    <col min="4081" max="4081" width="10.140625" customWidth="1"/>
    <col min="4082" max="4082" width="10.42578125" customWidth="1"/>
    <col min="4083" max="4083" width="11" customWidth="1"/>
    <col min="4084" max="4085" width="10.140625" customWidth="1"/>
    <col min="4086" max="4086" width="10" customWidth="1"/>
    <col min="4087" max="4088" width="10.28515625" customWidth="1"/>
    <col min="4089" max="4089" width="9.85546875" customWidth="1"/>
    <col min="4090" max="4090" width="9.5703125" customWidth="1"/>
    <col min="4091" max="4091" width="9.42578125" customWidth="1"/>
    <col min="4326" max="4326" width="26.85546875" customWidth="1"/>
    <col min="4327" max="4327" width="9.7109375" customWidth="1"/>
    <col min="4328" max="4328" width="10" customWidth="1"/>
    <col min="4329" max="4329" width="10.7109375" customWidth="1"/>
    <col min="4330" max="4330" width="9.7109375" customWidth="1"/>
    <col min="4331" max="4331" width="10" customWidth="1"/>
    <col min="4332" max="4332" width="10.28515625" customWidth="1"/>
    <col min="4333" max="4333" width="10.140625" customWidth="1"/>
    <col min="4334" max="4335" width="10" customWidth="1"/>
    <col min="4336" max="4336" width="9.7109375" customWidth="1"/>
    <col min="4337" max="4337" width="10.140625" customWidth="1"/>
    <col min="4338" max="4338" width="10.42578125" customWidth="1"/>
    <col min="4339" max="4339" width="11" customWidth="1"/>
    <col min="4340" max="4341" width="10.140625" customWidth="1"/>
    <col min="4342" max="4342" width="10" customWidth="1"/>
    <col min="4343" max="4344" width="10.28515625" customWidth="1"/>
    <col min="4345" max="4345" width="9.85546875" customWidth="1"/>
    <col min="4346" max="4346" width="9.5703125" customWidth="1"/>
    <col min="4347" max="4347" width="9.42578125" customWidth="1"/>
    <col min="4582" max="4582" width="26.85546875" customWidth="1"/>
    <col min="4583" max="4583" width="9.7109375" customWidth="1"/>
    <col min="4584" max="4584" width="10" customWidth="1"/>
    <col min="4585" max="4585" width="10.7109375" customWidth="1"/>
    <col min="4586" max="4586" width="9.7109375" customWidth="1"/>
    <col min="4587" max="4587" width="10" customWidth="1"/>
    <col min="4588" max="4588" width="10.28515625" customWidth="1"/>
    <col min="4589" max="4589" width="10.140625" customWidth="1"/>
    <col min="4590" max="4591" width="10" customWidth="1"/>
    <col min="4592" max="4592" width="9.7109375" customWidth="1"/>
    <col min="4593" max="4593" width="10.140625" customWidth="1"/>
    <col min="4594" max="4594" width="10.42578125" customWidth="1"/>
    <col min="4595" max="4595" width="11" customWidth="1"/>
    <col min="4596" max="4597" width="10.140625" customWidth="1"/>
    <col min="4598" max="4598" width="10" customWidth="1"/>
    <col min="4599" max="4600" width="10.28515625" customWidth="1"/>
    <col min="4601" max="4601" width="9.85546875" customWidth="1"/>
    <col min="4602" max="4602" width="9.5703125" customWidth="1"/>
    <col min="4603" max="4603" width="9.42578125" customWidth="1"/>
    <col min="4838" max="4838" width="26.85546875" customWidth="1"/>
    <col min="4839" max="4839" width="9.7109375" customWidth="1"/>
    <col min="4840" max="4840" width="10" customWidth="1"/>
    <col min="4841" max="4841" width="10.7109375" customWidth="1"/>
    <col min="4842" max="4842" width="9.7109375" customWidth="1"/>
    <col min="4843" max="4843" width="10" customWidth="1"/>
    <col min="4844" max="4844" width="10.28515625" customWidth="1"/>
    <col min="4845" max="4845" width="10.140625" customWidth="1"/>
    <col min="4846" max="4847" width="10" customWidth="1"/>
    <col min="4848" max="4848" width="9.7109375" customWidth="1"/>
    <col min="4849" max="4849" width="10.140625" customWidth="1"/>
    <col min="4850" max="4850" width="10.42578125" customWidth="1"/>
    <col min="4851" max="4851" width="11" customWidth="1"/>
    <col min="4852" max="4853" width="10.140625" customWidth="1"/>
    <col min="4854" max="4854" width="10" customWidth="1"/>
    <col min="4855" max="4856" width="10.28515625" customWidth="1"/>
    <col min="4857" max="4857" width="9.85546875" customWidth="1"/>
    <col min="4858" max="4858" width="9.5703125" customWidth="1"/>
    <col min="4859" max="4859" width="9.42578125" customWidth="1"/>
    <col min="5094" max="5094" width="26.85546875" customWidth="1"/>
    <col min="5095" max="5095" width="9.7109375" customWidth="1"/>
    <col min="5096" max="5096" width="10" customWidth="1"/>
    <col min="5097" max="5097" width="10.7109375" customWidth="1"/>
    <col min="5098" max="5098" width="9.7109375" customWidth="1"/>
    <col min="5099" max="5099" width="10" customWidth="1"/>
    <col min="5100" max="5100" width="10.28515625" customWidth="1"/>
    <col min="5101" max="5101" width="10.140625" customWidth="1"/>
    <col min="5102" max="5103" width="10" customWidth="1"/>
    <col min="5104" max="5104" width="9.7109375" customWidth="1"/>
    <col min="5105" max="5105" width="10.140625" customWidth="1"/>
    <col min="5106" max="5106" width="10.42578125" customWidth="1"/>
    <col min="5107" max="5107" width="11" customWidth="1"/>
    <col min="5108" max="5109" width="10.140625" customWidth="1"/>
    <col min="5110" max="5110" width="10" customWidth="1"/>
    <col min="5111" max="5112" width="10.28515625" customWidth="1"/>
    <col min="5113" max="5113" width="9.85546875" customWidth="1"/>
    <col min="5114" max="5114" width="9.5703125" customWidth="1"/>
    <col min="5115" max="5115" width="9.42578125" customWidth="1"/>
    <col min="5350" max="5350" width="26.85546875" customWidth="1"/>
    <col min="5351" max="5351" width="9.7109375" customWidth="1"/>
    <col min="5352" max="5352" width="10" customWidth="1"/>
    <col min="5353" max="5353" width="10.7109375" customWidth="1"/>
    <col min="5354" max="5354" width="9.7109375" customWidth="1"/>
    <col min="5355" max="5355" width="10" customWidth="1"/>
    <col min="5356" max="5356" width="10.28515625" customWidth="1"/>
    <col min="5357" max="5357" width="10.140625" customWidth="1"/>
    <col min="5358" max="5359" width="10" customWidth="1"/>
    <col min="5360" max="5360" width="9.7109375" customWidth="1"/>
    <col min="5361" max="5361" width="10.140625" customWidth="1"/>
    <col min="5362" max="5362" width="10.42578125" customWidth="1"/>
    <col min="5363" max="5363" width="11" customWidth="1"/>
    <col min="5364" max="5365" width="10.140625" customWidth="1"/>
    <col min="5366" max="5366" width="10" customWidth="1"/>
    <col min="5367" max="5368" width="10.28515625" customWidth="1"/>
    <col min="5369" max="5369" width="9.85546875" customWidth="1"/>
    <col min="5370" max="5370" width="9.5703125" customWidth="1"/>
    <col min="5371" max="5371" width="9.42578125" customWidth="1"/>
    <col min="5606" max="5606" width="26.85546875" customWidth="1"/>
    <col min="5607" max="5607" width="9.7109375" customWidth="1"/>
    <col min="5608" max="5608" width="10" customWidth="1"/>
    <col min="5609" max="5609" width="10.7109375" customWidth="1"/>
    <col min="5610" max="5610" width="9.7109375" customWidth="1"/>
    <col min="5611" max="5611" width="10" customWidth="1"/>
    <col min="5612" max="5612" width="10.28515625" customWidth="1"/>
    <col min="5613" max="5613" width="10.140625" customWidth="1"/>
    <col min="5614" max="5615" width="10" customWidth="1"/>
    <col min="5616" max="5616" width="9.7109375" customWidth="1"/>
    <col min="5617" max="5617" width="10.140625" customWidth="1"/>
    <col min="5618" max="5618" width="10.42578125" customWidth="1"/>
    <col min="5619" max="5619" width="11" customWidth="1"/>
    <col min="5620" max="5621" width="10.140625" customWidth="1"/>
    <col min="5622" max="5622" width="10" customWidth="1"/>
    <col min="5623" max="5624" width="10.28515625" customWidth="1"/>
    <col min="5625" max="5625" width="9.85546875" customWidth="1"/>
    <col min="5626" max="5626" width="9.5703125" customWidth="1"/>
    <col min="5627" max="5627" width="9.42578125" customWidth="1"/>
    <col min="5862" max="5862" width="26.85546875" customWidth="1"/>
    <col min="5863" max="5863" width="9.7109375" customWidth="1"/>
    <col min="5864" max="5864" width="10" customWidth="1"/>
    <col min="5865" max="5865" width="10.7109375" customWidth="1"/>
    <col min="5866" max="5866" width="9.7109375" customWidth="1"/>
    <col min="5867" max="5867" width="10" customWidth="1"/>
    <col min="5868" max="5868" width="10.28515625" customWidth="1"/>
    <col min="5869" max="5869" width="10.140625" customWidth="1"/>
    <col min="5870" max="5871" width="10" customWidth="1"/>
    <col min="5872" max="5872" width="9.7109375" customWidth="1"/>
    <col min="5873" max="5873" width="10.140625" customWidth="1"/>
    <col min="5874" max="5874" width="10.42578125" customWidth="1"/>
    <col min="5875" max="5875" width="11" customWidth="1"/>
    <col min="5876" max="5877" width="10.140625" customWidth="1"/>
    <col min="5878" max="5878" width="10" customWidth="1"/>
    <col min="5879" max="5880" width="10.28515625" customWidth="1"/>
    <col min="5881" max="5881" width="9.85546875" customWidth="1"/>
    <col min="5882" max="5882" width="9.5703125" customWidth="1"/>
    <col min="5883" max="5883" width="9.42578125" customWidth="1"/>
    <col min="6118" max="6118" width="26.85546875" customWidth="1"/>
    <col min="6119" max="6119" width="9.7109375" customWidth="1"/>
    <col min="6120" max="6120" width="10" customWidth="1"/>
    <col min="6121" max="6121" width="10.7109375" customWidth="1"/>
    <col min="6122" max="6122" width="9.7109375" customWidth="1"/>
    <col min="6123" max="6123" width="10" customWidth="1"/>
    <col min="6124" max="6124" width="10.28515625" customWidth="1"/>
    <col min="6125" max="6125" width="10.140625" customWidth="1"/>
    <col min="6126" max="6127" width="10" customWidth="1"/>
    <col min="6128" max="6128" width="9.7109375" customWidth="1"/>
    <col min="6129" max="6129" width="10.140625" customWidth="1"/>
    <col min="6130" max="6130" width="10.42578125" customWidth="1"/>
    <col min="6131" max="6131" width="11" customWidth="1"/>
    <col min="6132" max="6133" width="10.140625" customWidth="1"/>
    <col min="6134" max="6134" width="10" customWidth="1"/>
    <col min="6135" max="6136" width="10.28515625" customWidth="1"/>
    <col min="6137" max="6137" width="9.85546875" customWidth="1"/>
    <col min="6138" max="6138" width="9.5703125" customWidth="1"/>
    <col min="6139" max="6139" width="9.42578125" customWidth="1"/>
    <col min="6374" max="6374" width="26.85546875" customWidth="1"/>
    <col min="6375" max="6375" width="9.7109375" customWidth="1"/>
    <col min="6376" max="6376" width="10" customWidth="1"/>
    <col min="6377" max="6377" width="10.7109375" customWidth="1"/>
    <col min="6378" max="6378" width="9.7109375" customWidth="1"/>
    <col min="6379" max="6379" width="10" customWidth="1"/>
    <col min="6380" max="6380" width="10.28515625" customWidth="1"/>
    <col min="6381" max="6381" width="10.140625" customWidth="1"/>
    <col min="6382" max="6383" width="10" customWidth="1"/>
    <col min="6384" max="6384" width="9.7109375" customWidth="1"/>
    <col min="6385" max="6385" width="10.140625" customWidth="1"/>
    <col min="6386" max="6386" width="10.42578125" customWidth="1"/>
    <col min="6387" max="6387" width="11" customWidth="1"/>
    <col min="6388" max="6389" width="10.140625" customWidth="1"/>
    <col min="6390" max="6390" width="10" customWidth="1"/>
    <col min="6391" max="6392" width="10.28515625" customWidth="1"/>
    <col min="6393" max="6393" width="9.85546875" customWidth="1"/>
    <col min="6394" max="6394" width="9.5703125" customWidth="1"/>
    <col min="6395" max="6395" width="9.42578125" customWidth="1"/>
    <col min="6630" max="6630" width="26.85546875" customWidth="1"/>
    <col min="6631" max="6631" width="9.7109375" customWidth="1"/>
    <col min="6632" max="6632" width="10" customWidth="1"/>
    <col min="6633" max="6633" width="10.7109375" customWidth="1"/>
    <col min="6634" max="6634" width="9.7109375" customWidth="1"/>
    <col min="6635" max="6635" width="10" customWidth="1"/>
    <col min="6636" max="6636" width="10.28515625" customWidth="1"/>
    <col min="6637" max="6637" width="10.140625" customWidth="1"/>
    <col min="6638" max="6639" width="10" customWidth="1"/>
    <col min="6640" max="6640" width="9.7109375" customWidth="1"/>
    <col min="6641" max="6641" width="10.140625" customWidth="1"/>
    <col min="6642" max="6642" width="10.42578125" customWidth="1"/>
    <col min="6643" max="6643" width="11" customWidth="1"/>
    <col min="6644" max="6645" width="10.140625" customWidth="1"/>
    <col min="6646" max="6646" width="10" customWidth="1"/>
    <col min="6647" max="6648" width="10.28515625" customWidth="1"/>
    <col min="6649" max="6649" width="9.85546875" customWidth="1"/>
    <col min="6650" max="6650" width="9.5703125" customWidth="1"/>
    <col min="6651" max="6651" width="9.42578125" customWidth="1"/>
    <col min="6886" max="6886" width="26.85546875" customWidth="1"/>
    <col min="6887" max="6887" width="9.7109375" customWidth="1"/>
    <col min="6888" max="6888" width="10" customWidth="1"/>
    <col min="6889" max="6889" width="10.7109375" customWidth="1"/>
    <col min="6890" max="6890" width="9.7109375" customWidth="1"/>
    <col min="6891" max="6891" width="10" customWidth="1"/>
    <col min="6892" max="6892" width="10.28515625" customWidth="1"/>
    <col min="6893" max="6893" width="10.140625" customWidth="1"/>
    <col min="6894" max="6895" width="10" customWidth="1"/>
    <col min="6896" max="6896" width="9.7109375" customWidth="1"/>
    <col min="6897" max="6897" width="10.140625" customWidth="1"/>
    <col min="6898" max="6898" width="10.42578125" customWidth="1"/>
    <col min="6899" max="6899" width="11" customWidth="1"/>
    <col min="6900" max="6901" width="10.140625" customWidth="1"/>
    <col min="6902" max="6902" width="10" customWidth="1"/>
    <col min="6903" max="6904" width="10.28515625" customWidth="1"/>
    <col min="6905" max="6905" width="9.85546875" customWidth="1"/>
    <col min="6906" max="6906" width="9.5703125" customWidth="1"/>
    <col min="6907" max="6907" width="9.42578125" customWidth="1"/>
    <col min="7142" max="7142" width="26.85546875" customWidth="1"/>
    <col min="7143" max="7143" width="9.7109375" customWidth="1"/>
    <col min="7144" max="7144" width="10" customWidth="1"/>
    <col min="7145" max="7145" width="10.7109375" customWidth="1"/>
    <col min="7146" max="7146" width="9.7109375" customWidth="1"/>
    <col min="7147" max="7147" width="10" customWidth="1"/>
    <col min="7148" max="7148" width="10.28515625" customWidth="1"/>
    <col min="7149" max="7149" width="10.140625" customWidth="1"/>
    <col min="7150" max="7151" width="10" customWidth="1"/>
    <col min="7152" max="7152" width="9.7109375" customWidth="1"/>
    <col min="7153" max="7153" width="10.140625" customWidth="1"/>
    <col min="7154" max="7154" width="10.42578125" customWidth="1"/>
    <col min="7155" max="7155" width="11" customWidth="1"/>
    <col min="7156" max="7157" width="10.140625" customWidth="1"/>
    <col min="7158" max="7158" width="10" customWidth="1"/>
    <col min="7159" max="7160" width="10.28515625" customWidth="1"/>
    <col min="7161" max="7161" width="9.85546875" customWidth="1"/>
    <col min="7162" max="7162" width="9.5703125" customWidth="1"/>
    <col min="7163" max="7163" width="9.42578125" customWidth="1"/>
    <col min="7398" max="7398" width="26.85546875" customWidth="1"/>
    <col min="7399" max="7399" width="9.7109375" customWidth="1"/>
    <col min="7400" max="7400" width="10" customWidth="1"/>
    <col min="7401" max="7401" width="10.7109375" customWidth="1"/>
    <col min="7402" max="7402" width="9.7109375" customWidth="1"/>
    <col min="7403" max="7403" width="10" customWidth="1"/>
    <col min="7404" max="7404" width="10.28515625" customWidth="1"/>
    <col min="7405" max="7405" width="10.140625" customWidth="1"/>
    <col min="7406" max="7407" width="10" customWidth="1"/>
    <col min="7408" max="7408" width="9.7109375" customWidth="1"/>
    <col min="7409" max="7409" width="10.140625" customWidth="1"/>
    <col min="7410" max="7410" width="10.42578125" customWidth="1"/>
    <col min="7411" max="7411" width="11" customWidth="1"/>
    <col min="7412" max="7413" width="10.140625" customWidth="1"/>
    <col min="7414" max="7414" width="10" customWidth="1"/>
    <col min="7415" max="7416" width="10.28515625" customWidth="1"/>
    <col min="7417" max="7417" width="9.85546875" customWidth="1"/>
    <col min="7418" max="7418" width="9.5703125" customWidth="1"/>
    <col min="7419" max="7419" width="9.42578125" customWidth="1"/>
    <col min="7654" max="7654" width="26.85546875" customWidth="1"/>
    <col min="7655" max="7655" width="9.7109375" customWidth="1"/>
    <col min="7656" max="7656" width="10" customWidth="1"/>
    <col min="7657" max="7657" width="10.7109375" customWidth="1"/>
    <col min="7658" max="7658" width="9.7109375" customWidth="1"/>
    <col min="7659" max="7659" width="10" customWidth="1"/>
    <col min="7660" max="7660" width="10.28515625" customWidth="1"/>
    <col min="7661" max="7661" width="10.140625" customWidth="1"/>
    <col min="7662" max="7663" width="10" customWidth="1"/>
    <col min="7664" max="7664" width="9.7109375" customWidth="1"/>
    <col min="7665" max="7665" width="10.140625" customWidth="1"/>
    <col min="7666" max="7666" width="10.42578125" customWidth="1"/>
    <col min="7667" max="7667" width="11" customWidth="1"/>
    <col min="7668" max="7669" width="10.140625" customWidth="1"/>
    <col min="7670" max="7670" width="10" customWidth="1"/>
    <col min="7671" max="7672" width="10.28515625" customWidth="1"/>
    <col min="7673" max="7673" width="9.85546875" customWidth="1"/>
    <col min="7674" max="7674" width="9.5703125" customWidth="1"/>
    <col min="7675" max="7675" width="9.42578125" customWidth="1"/>
    <col min="7910" max="7910" width="26.85546875" customWidth="1"/>
    <col min="7911" max="7911" width="9.7109375" customWidth="1"/>
    <col min="7912" max="7912" width="10" customWidth="1"/>
    <col min="7913" max="7913" width="10.7109375" customWidth="1"/>
    <col min="7914" max="7914" width="9.7109375" customWidth="1"/>
    <col min="7915" max="7915" width="10" customWidth="1"/>
    <col min="7916" max="7916" width="10.28515625" customWidth="1"/>
    <col min="7917" max="7917" width="10.140625" customWidth="1"/>
    <col min="7918" max="7919" width="10" customWidth="1"/>
    <col min="7920" max="7920" width="9.7109375" customWidth="1"/>
    <col min="7921" max="7921" width="10.140625" customWidth="1"/>
    <col min="7922" max="7922" width="10.42578125" customWidth="1"/>
    <col min="7923" max="7923" width="11" customWidth="1"/>
    <col min="7924" max="7925" width="10.140625" customWidth="1"/>
    <col min="7926" max="7926" width="10" customWidth="1"/>
    <col min="7927" max="7928" width="10.28515625" customWidth="1"/>
    <col min="7929" max="7929" width="9.85546875" customWidth="1"/>
    <col min="7930" max="7930" width="9.5703125" customWidth="1"/>
    <col min="7931" max="7931" width="9.42578125" customWidth="1"/>
    <col min="8166" max="8166" width="26.85546875" customWidth="1"/>
    <col min="8167" max="8167" width="9.7109375" customWidth="1"/>
    <col min="8168" max="8168" width="10" customWidth="1"/>
    <col min="8169" max="8169" width="10.7109375" customWidth="1"/>
    <col min="8170" max="8170" width="9.7109375" customWidth="1"/>
    <col min="8171" max="8171" width="10" customWidth="1"/>
    <col min="8172" max="8172" width="10.28515625" customWidth="1"/>
    <col min="8173" max="8173" width="10.140625" customWidth="1"/>
    <col min="8174" max="8175" width="10" customWidth="1"/>
    <col min="8176" max="8176" width="9.7109375" customWidth="1"/>
    <col min="8177" max="8177" width="10.140625" customWidth="1"/>
    <col min="8178" max="8178" width="10.42578125" customWidth="1"/>
    <col min="8179" max="8179" width="11" customWidth="1"/>
    <col min="8180" max="8181" width="10.140625" customWidth="1"/>
    <col min="8182" max="8182" width="10" customWidth="1"/>
    <col min="8183" max="8184" width="10.28515625" customWidth="1"/>
    <col min="8185" max="8185" width="9.85546875" customWidth="1"/>
    <col min="8186" max="8186" width="9.5703125" customWidth="1"/>
    <col min="8187" max="8187" width="9.42578125" customWidth="1"/>
    <col min="8422" max="8422" width="26.85546875" customWidth="1"/>
    <col min="8423" max="8423" width="9.7109375" customWidth="1"/>
    <col min="8424" max="8424" width="10" customWidth="1"/>
    <col min="8425" max="8425" width="10.7109375" customWidth="1"/>
    <col min="8426" max="8426" width="9.7109375" customWidth="1"/>
    <col min="8427" max="8427" width="10" customWidth="1"/>
    <col min="8428" max="8428" width="10.28515625" customWidth="1"/>
    <col min="8429" max="8429" width="10.140625" customWidth="1"/>
    <col min="8430" max="8431" width="10" customWidth="1"/>
    <col min="8432" max="8432" width="9.7109375" customWidth="1"/>
    <col min="8433" max="8433" width="10.140625" customWidth="1"/>
    <col min="8434" max="8434" width="10.42578125" customWidth="1"/>
    <col min="8435" max="8435" width="11" customWidth="1"/>
    <col min="8436" max="8437" width="10.140625" customWidth="1"/>
    <col min="8438" max="8438" width="10" customWidth="1"/>
    <col min="8439" max="8440" width="10.28515625" customWidth="1"/>
    <col min="8441" max="8441" width="9.85546875" customWidth="1"/>
    <col min="8442" max="8442" width="9.5703125" customWidth="1"/>
    <col min="8443" max="8443" width="9.42578125" customWidth="1"/>
    <col min="8678" max="8678" width="26.85546875" customWidth="1"/>
    <col min="8679" max="8679" width="9.7109375" customWidth="1"/>
    <col min="8680" max="8680" width="10" customWidth="1"/>
    <col min="8681" max="8681" width="10.7109375" customWidth="1"/>
    <col min="8682" max="8682" width="9.7109375" customWidth="1"/>
    <col min="8683" max="8683" width="10" customWidth="1"/>
    <col min="8684" max="8684" width="10.28515625" customWidth="1"/>
    <col min="8685" max="8685" width="10.140625" customWidth="1"/>
    <col min="8686" max="8687" width="10" customWidth="1"/>
    <col min="8688" max="8688" width="9.7109375" customWidth="1"/>
    <col min="8689" max="8689" width="10.140625" customWidth="1"/>
    <col min="8690" max="8690" width="10.42578125" customWidth="1"/>
    <col min="8691" max="8691" width="11" customWidth="1"/>
    <col min="8692" max="8693" width="10.140625" customWidth="1"/>
    <col min="8694" max="8694" width="10" customWidth="1"/>
    <col min="8695" max="8696" width="10.28515625" customWidth="1"/>
    <col min="8697" max="8697" width="9.85546875" customWidth="1"/>
    <col min="8698" max="8698" width="9.5703125" customWidth="1"/>
    <col min="8699" max="8699" width="9.42578125" customWidth="1"/>
    <col min="8934" max="8934" width="26.85546875" customWidth="1"/>
    <col min="8935" max="8935" width="9.7109375" customWidth="1"/>
    <col min="8936" max="8936" width="10" customWidth="1"/>
    <col min="8937" max="8937" width="10.7109375" customWidth="1"/>
    <col min="8938" max="8938" width="9.7109375" customWidth="1"/>
    <col min="8939" max="8939" width="10" customWidth="1"/>
    <col min="8940" max="8940" width="10.28515625" customWidth="1"/>
    <col min="8941" max="8941" width="10.140625" customWidth="1"/>
    <col min="8942" max="8943" width="10" customWidth="1"/>
    <col min="8944" max="8944" width="9.7109375" customWidth="1"/>
    <col min="8945" max="8945" width="10.140625" customWidth="1"/>
    <col min="8946" max="8946" width="10.42578125" customWidth="1"/>
    <col min="8947" max="8947" width="11" customWidth="1"/>
    <col min="8948" max="8949" width="10.140625" customWidth="1"/>
    <col min="8950" max="8950" width="10" customWidth="1"/>
    <col min="8951" max="8952" width="10.28515625" customWidth="1"/>
    <col min="8953" max="8953" width="9.85546875" customWidth="1"/>
    <col min="8954" max="8954" width="9.5703125" customWidth="1"/>
    <col min="8955" max="8955" width="9.42578125" customWidth="1"/>
    <col min="9190" max="9190" width="26.85546875" customWidth="1"/>
    <col min="9191" max="9191" width="9.7109375" customWidth="1"/>
    <col min="9192" max="9192" width="10" customWidth="1"/>
    <col min="9193" max="9193" width="10.7109375" customWidth="1"/>
    <col min="9194" max="9194" width="9.7109375" customWidth="1"/>
    <col min="9195" max="9195" width="10" customWidth="1"/>
    <col min="9196" max="9196" width="10.28515625" customWidth="1"/>
    <col min="9197" max="9197" width="10.140625" customWidth="1"/>
    <col min="9198" max="9199" width="10" customWidth="1"/>
    <col min="9200" max="9200" width="9.7109375" customWidth="1"/>
    <col min="9201" max="9201" width="10.140625" customWidth="1"/>
    <col min="9202" max="9202" width="10.42578125" customWidth="1"/>
    <col min="9203" max="9203" width="11" customWidth="1"/>
    <col min="9204" max="9205" width="10.140625" customWidth="1"/>
    <col min="9206" max="9206" width="10" customWidth="1"/>
    <col min="9207" max="9208" width="10.28515625" customWidth="1"/>
    <col min="9209" max="9209" width="9.85546875" customWidth="1"/>
    <col min="9210" max="9210" width="9.5703125" customWidth="1"/>
    <col min="9211" max="9211" width="9.42578125" customWidth="1"/>
    <col min="9446" max="9446" width="26.85546875" customWidth="1"/>
    <col min="9447" max="9447" width="9.7109375" customWidth="1"/>
    <col min="9448" max="9448" width="10" customWidth="1"/>
    <col min="9449" max="9449" width="10.7109375" customWidth="1"/>
    <col min="9450" max="9450" width="9.7109375" customWidth="1"/>
    <col min="9451" max="9451" width="10" customWidth="1"/>
    <col min="9452" max="9452" width="10.28515625" customWidth="1"/>
    <col min="9453" max="9453" width="10.140625" customWidth="1"/>
    <col min="9454" max="9455" width="10" customWidth="1"/>
    <col min="9456" max="9456" width="9.7109375" customWidth="1"/>
    <col min="9457" max="9457" width="10.140625" customWidth="1"/>
    <col min="9458" max="9458" width="10.42578125" customWidth="1"/>
    <col min="9459" max="9459" width="11" customWidth="1"/>
    <col min="9460" max="9461" width="10.140625" customWidth="1"/>
    <col min="9462" max="9462" width="10" customWidth="1"/>
    <col min="9463" max="9464" width="10.28515625" customWidth="1"/>
    <col min="9465" max="9465" width="9.85546875" customWidth="1"/>
    <col min="9466" max="9466" width="9.5703125" customWidth="1"/>
    <col min="9467" max="9467" width="9.42578125" customWidth="1"/>
    <col min="9702" max="9702" width="26.85546875" customWidth="1"/>
    <col min="9703" max="9703" width="9.7109375" customWidth="1"/>
    <col min="9704" max="9704" width="10" customWidth="1"/>
    <col min="9705" max="9705" width="10.7109375" customWidth="1"/>
    <col min="9706" max="9706" width="9.7109375" customWidth="1"/>
    <col min="9707" max="9707" width="10" customWidth="1"/>
    <col min="9708" max="9708" width="10.28515625" customWidth="1"/>
    <col min="9709" max="9709" width="10.140625" customWidth="1"/>
    <col min="9710" max="9711" width="10" customWidth="1"/>
    <col min="9712" max="9712" width="9.7109375" customWidth="1"/>
    <col min="9713" max="9713" width="10.140625" customWidth="1"/>
    <col min="9714" max="9714" width="10.42578125" customWidth="1"/>
    <col min="9715" max="9715" width="11" customWidth="1"/>
    <col min="9716" max="9717" width="10.140625" customWidth="1"/>
    <col min="9718" max="9718" width="10" customWidth="1"/>
    <col min="9719" max="9720" width="10.28515625" customWidth="1"/>
    <col min="9721" max="9721" width="9.85546875" customWidth="1"/>
    <col min="9722" max="9722" width="9.5703125" customWidth="1"/>
    <col min="9723" max="9723" width="9.42578125" customWidth="1"/>
    <col min="9958" max="9958" width="26.85546875" customWidth="1"/>
    <col min="9959" max="9959" width="9.7109375" customWidth="1"/>
    <col min="9960" max="9960" width="10" customWidth="1"/>
    <col min="9961" max="9961" width="10.7109375" customWidth="1"/>
    <col min="9962" max="9962" width="9.7109375" customWidth="1"/>
    <col min="9963" max="9963" width="10" customWidth="1"/>
    <col min="9964" max="9964" width="10.28515625" customWidth="1"/>
    <col min="9965" max="9965" width="10.140625" customWidth="1"/>
    <col min="9966" max="9967" width="10" customWidth="1"/>
    <col min="9968" max="9968" width="9.7109375" customWidth="1"/>
    <col min="9969" max="9969" width="10.140625" customWidth="1"/>
    <col min="9970" max="9970" width="10.42578125" customWidth="1"/>
    <col min="9971" max="9971" width="11" customWidth="1"/>
    <col min="9972" max="9973" width="10.140625" customWidth="1"/>
    <col min="9974" max="9974" width="10" customWidth="1"/>
    <col min="9975" max="9976" width="10.28515625" customWidth="1"/>
    <col min="9977" max="9977" width="9.85546875" customWidth="1"/>
    <col min="9978" max="9978" width="9.5703125" customWidth="1"/>
    <col min="9979" max="9979" width="9.42578125" customWidth="1"/>
    <col min="10214" max="10214" width="26.85546875" customWidth="1"/>
    <col min="10215" max="10215" width="9.7109375" customWidth="1"/>
    <col min="10216" max="10216" width="10" customWidth="1"/>
    <col min="10217" max="10217" width="10.7109375" customWidth="1"/>
    <col min="10218" max="10218" width="9.7109375" customWidth="1"/>
    <col min="10219" max="10219" width="10" customWidth="1"/>
    <col min="10220" max="10220" width="10.28515625" customWidth="1"/>
    <col min="10221" max="10221" width="10.140625" customWidth="1"/>
    <col min="10222" max="10223" width="10" customWidth="1"/>
    <col min="10224" max="10224" width="9.7109375" customWidth="1"/>
    <col min="10225" max="10225" width="10.140625" customWidth="1"/>
    <col min="10226" max="10226" width="10.42578125" customWidth="1"/>
    <col min="10227" max="10227" width="11" customWidth="1"/>
    <col min="10228" max="10229" width="10.140625" customWidth="1"/>
    <col min="10230" max="10230" width="10" customWidth="1"/>
    <col min="10231" max="10232" width="10.28515625" customWidth="1"/>
    <col min="10233" max="10233" width="9.85546875" customWidth="1"/>
    <col min="10234" max="10234" width="9.5703125" customWidth="1"/>
    <col min="10235" max="10235" width="9.42578125" customWidth="1"/>
    <col min="10470" max="10470" width="26.85546875" customWidth="1"/>
    <col min="10471" max="10471" width="9.7109375" customWidth="1"/>
    <col min="10472" max="10472" width="10" customWidth="1"/>
    <col min="10473" max="10473" width="10.7109375" customWidth="1"/>
    <col min="10474" max="10474" width="9.7109375" customWidth="1"/>
    <col min="10475" max="10475" width="10" customWidth="1"/>
    <col min="10476" max="10476" width="10.28515625" customWidth="1"/>
    <col min="10477" max="10477" width="10.140625" customWidth="1"/>
    <col min="10478" max="10479" width="10" customWidth="1"/>
    <col min="10480" max="10480" width="9.7109375" customWidth="1"/>
    <col min="10481" max="10481" width="10.140625" customWidth="1"/>
    <col min="10482" max="10482" width="10.42578125" customWidth="1"/>
    <col min="10483" max="10483" width="11" customWidth="1"/>
    <col min="10484" max="10485" width="10.140625" customWidth="1"/>
    <col min="10486" max="10486" width="10" customWidth="1"/>
    <col min="10487" max="10488" width="10.28515625" customWidth="1"/>
    <col min="10489" max="10489" width="9.85546875" customWidth="1"/>
    <col min="10490" max="10490" width="9.5703125" customWidth="1"/>
    <col min="10491" max="10491" width="9.42578125" customWidth="1"/>
    <col min="10726" max="10726" width="26.85546875" customWidth="1"/>
    <col min="10727" max="10727" width="9.7109375" customWidth="1"/>
    <col min="10728" max="10728" width="10" customWidth="1"/>
    <col min="10729" max="10729" width="10.7109375" customWidth="1"/>
    <col min="10730" max="10730" width="9.7109375" customWidth="1"/>
    <col min="10731" max="10731" width="10" customWidth="1"/>
    <col min="10732" max="10732" width="10.28515625" customWidth="1"/>
    <col min="10733" max="10733" width="10.140625" customWidth="1"/>
    <col min="10734" max="10735" width="10" customWidth="1"/>
    <col min="10736" max="10736" width="9.7109375" customWidth="1"/>
    <col min="10737" max="10737" width="10.140625" customWidth="1"/>
    <col min="10738" max="10738" width="10.42578125" customWidth="1"/>
    <col min="10739" max="10739" width="11" customWidth="1"/>
    <col min="10740" max="10741" width="10.140625" customWidth="1"/>
    <col min="10742" max="10742" width="10" customWidth="1"/>
    <col min="10743" max="10744" width="10.28515625" customWidth="1"/>
    <col min="10745" max="10745" width="9.85546875" customWidth="1"/>
    <col min="10746" max="10746" width="9.5703125" customWidth="1"/>
    <col min="10747" max="10747" width="9.42578125" customWidth="1"/>
    <col min="10982" max="10982" width="26.85546875" customWidth="1"/>
    <col min="10983" max="10983" width="9.7109375" customWidth="1"/>
    <col min="10984" max="10984" width="10" customWidth="1"/>
    <col min="10985" max="10985" width="10.7109375" customWidth="1"/>
    <col min="10986" max="10986" width="9.7109375" customWidth="1"/>
    <col min="10987" max="10987" width="10" customWidth="1"/>
    <col min="10988" max="10988" width="10.28515625" customWidth="1"/>
    <col min="10989" max="10989" width="10.140625" customWidth="1"/>
    <col min="10990" max="10991" width="10" customWidth="1"/>
    <col min="10992" max="10992" width="9.7109375" customWidth="1"/>
    <col min="10993" max="10993" width="10.140625" customWidth="1"/>
    <col min="10994" max="10994" width="10.42578125" customWidth="1"/>
    <col min="10995" max="10995" width="11" customWidth="1"/>
    <col min="10996" max="10997" width="10.140625" customWidth="1"/>
    <col min="10998" max="10998" width="10" customWidth="1"/>
    <col min="10999" max="11000" width="10.28515625" customWidth="1"/>
    <col min="11001" max="11001" width="9.85546875" customWidth="1"/>
    <col min="11002" max="11002" width="9.5703125" customWidth="1"/>
    <col min="11003" max="11003" width="9.42578125" customWidth="1"/>
    <col min="11238" max="11238" width="26.85546875" customWidth="1"/>
    <col min="11239" max="11239" width="9.7109375" customWidth="1"/>
    <col min="11240" max="11240" width="10" customWidth="1"/>
    <col min="11241" max="11241" width="10.7109375" customWidth="1"/>
    <col min="11242" max="11242" width="9.7109375" customWidth="1"/>
    <col min="11243" max="11243" width="10" customWidth="1"/>
    <col min="11244" max="11244" width="10.28515625" customWidth="1"/>
    <col min="11245" max="11245" width="10.140625" customWidth="1"/>
    <col min="11246" max="11247" width="10" customWidth="1"/>
    <col min="11248" max="11248" width="9.7109375" customWidth="1"/>
    <col min="11249" max="11249" width="10.140625" customWidth="1"/>
    <col min="11250" max="11250" width="10.42578125" customWidth="1"/>
    <col min="11251" max="11251" width="11" customWidth="1"/>
    <col min="11252" max="11253" width="10.140625" customWidth="1"/>
    <col min="11254" max="11254" width="10" customWidth="1"/>
    <col min="11255" max="11256" width="10.28515625" customWidth="1"/>
    <col min="11257" max="11257" width="9.85546875" customWidth="1"/>
    <col min="11258" max="11258" width="9.5703125" customWidth="1"/>
    <col min="11259" max="11259" width="9.42578125" customWidth="1"/>
    <col min="11494" max="11494" width="26.85546875" customWidth="1"/>
    <col min="11495" max="11495" width="9.7109375" customWidth="1"/>
    <col min="11496" max="11496" width="10" customWidth="1"/>
    <col min="11497" max="11497" width="10.7109375" customWidth="1"/>
    <col min="11498" max="11498" width="9.7109375" customWidth="1"/>
    <col min="11499" max="11499" width="10" customWidth="1"/>
    <col min="11500" max="11500" width="10.28515625" customWidth="1"/>
    <col min="11501" max="11501" width="10.140625" customWidth="1"/>
    <col min="11502" max="11503" width="10" customWidth="1"/>
    <col min="11504" max="11504" width="9.7109375" customWidth="1"/>
    <col min="11505" max="11505" width="10.140625" customWidth="1"/>
    <col min="11506" max="11506" width="10.42578125" customWidth="1"/>
    <col min="11507" max="11507" width="11" customWidth="1"/>
    <col min="11508" max="11509" width="10.140625" customWidth="1"/>
    <col min="11510" max="11510" width="10" customWidth="1"/>
    <col min="11511" max="11512" width="10.28515625" customWidth="1"/>
    <col min="11513" max="11513" width="9.85546875" customWidth="1"/>
    <col min="11514" max="11514" width="9.5703125" customWidth="1"/>
    <col min="11515" max="11515" width="9.42578125" customWidth="1"/>
    <col min="11750" max="11750" width="26.85546875" customWidth="1"/>
    <col min="11751" max="11751" width="9.7109375" customWidth="1"/>
    <col min="11752" max="11752" width="10" customWidth="1"/>
    <col min="11753" max="11753" width="10.7109375" customWidth="1"/>
    <col min="11754" max="11754" width="9.7109375" customWidth="1"/>
    <col min="11755" max="11755" width="10" customWidth="1"/>
    <col min="11756" max="11756" width="10.28515625" customWidth="1"/>
    <col min="11757" max="11757" width="10.140625" customWidth="1"/>
    <col min="11758" max="11759" width="10" customWidth="1"/>
    <col min="11760" max="11760" width="9.7109375" customWidth="1"/>
    <col min="11761" max="11761" width="10.140625" customWidth="1"/>
    <col min="11762" max="11762" width="10.42578125" customWidth="1"/>
    <col min="11763" max="11763" width="11" customWidth="1"/>
    <col min="11764" max="11765" width="10.140625" customWidth="1"/>
    <col min="11766" max="11766" width="10" customWidth="1"/>
    <col min="11767" max="11768" width="10.28515625" customWidth="1"/>
    <col min="11769" max="11769" width="9.85546875" customWidth="1"/>
    <col min="11770" max="11770" width="9.5703125" customWidth="1"/>
    <col min="11771" max="11771" width="9.42578125" customWidth="1"/>
    <col min="12006" max="12006" width="26.85546875" customWidth="1"/>
    <col min="12007" max="12007" width="9.7109375" customWidth="1"/>
    <col min="12008" max="12008" width="10" customWidth="1"/>
    <col min="12009" max="12009" width="10.7109375" customWidth="1"/>
    <col min="12010" max="12010" width="9.7109375" customWidth="1"/>
    <col min="12011" max="12011" width="10" customWidth="1"/>
    <col min="12012" max="12012" width="10.28515625" customWidth="1"/>
    <col min="12013" max="12013" width="10.140625" customWidth="1"/>
    <col min="12014" max="12015" width="10" customWidth="1"/>
    <col min="12016" max="12016" width="9.7109375" customWidth="1"/>
    <col min="12017" max="12017" width="10.140625" customWidth="1"/>
    <col min="12018" max="12018" width="10.42578125" customWidth="1"/>
    <col min="12019" max="12019" width="11" customWidth="1"/>
    <col min="12020" max="12021" width="10.140625" customWidth="1"/>
    <col min="12022" max="12022" width="10" customWidth="1"/>
    <col min="12023" max="12024" width="10.28515625" customWidth="1"/>
    <col min="12025" max="12025" width="9.85546875" customWidth="1"/>
    <col min="12026" max="12026" width="9.5703125" customWidth="1"/>
    <col min="12027" max="12027" width="9.42578125" customWidth="1"/>
    <col min="12262" max="12262" width="26.85546875" customWidth="1"/>
    <col min="12263" max="12263" width="9.7109375" customWidth="1"/>
    <col min="12264" max="12264" width="10" customWidth="1"/>
    <col min="12265" max="12265" width="10.7109375" customWidth="1"/>
    <col min="12266" max="12266" width="9.7109375" customWidth="1"/>
    <col min="12267" max="12267" width="10" customWidth="1"/>
    <col min="12268" max="12268" width="10.28515625" customWidth="1"/>
    <col min="12269" max="12269" width="10.140625" customWidth="1"/>
    <col min="12270" max="12271" width="10" customWidth="1"/>
    <col min="12272" max="12272" width="9.7109375" customWidth="1"/>
    <col min="12273" max="12273" width="10.140625" customWidth="1"/>
    <col min="12274" max="12274" width="10.42578125" customWidth="1"/>
    <col min="12275" max="12275" width="11" customWidth="1"/>
    <col min="12276" max="12277" width="10.140625" customWidth="1"/>
    <col min="12278" max="12278" width="10" customWidth="1"/>
    <col min="12279" max="12280" width="10.28515625" customWidth="1"/>
    <col min="12281" max="12281" width="9.85546875" customWidth="1"/>
    <col min="12282" max="12282" width="9.5703125" customWidth="1"/>
    <col min="12283" max="12283" width="9.42578125" customWidth="1"/>
    <col min="12518" max="12518" width="26.85546875" customWidth="1"/>
    <col min="12519" max="12519" width="9.7109375" customWidth="1"/>
    <col min="12520" max="12520" width="10" customWidth="1"/>
    <col min="12521" max="12521" width="10.7109375" customWidth="1"/>
    <col min="12522" max="12522" width="9.7109375" customWidth="1"/>
    <col min="12523" max="12523" width="10" customWidth="1"/>
    <col min="12524" max="12524" width="10.28515625" customWidth="1"/>
    <col min="12525" max="12525" width="10.140625" customWidth="1"/>
    <col min="12526" max="12527" width="10" customWidth="1"/>
    <col min="12528" max="12528" width="9.7109375" customWidth="1"/>
    <col min="12529" max="12529" width="10.140625" customWidth="1"/>
    <col min="12530" max="12530" width="10.42578125" customWidth="1"/>
    <col min="12531" max="12531" width="11" customWidth="1"/>
    <col min="12532" max="12533" width="10.140625" customWidth="1"/>
    <col min="12534" max="12534" width="10" customWidth="1"/>
    <col min="12535" max="12536" width="10.28515625" customWidth="1"/>
    <col min="12537" max="12537" width="9.85546875" customWidth="1"/>
    <col min="12538" max="12538" width="9.5703125" customWidth="1"/>
    <col min="12539" max="12539" width="9.42578125" customWidth="1"/>
    <col min="12774" max="12774" width="26.85546875" customWidth="1"/>
    <col min="12775" max="12775" width="9.7109375" customWidth="1"/>
    <col min="12776" max="12776" width="10" customWidth="1"/>
    <col min="12777" max="12777" width="10.7109375" customWidth="1"/>
    <col min="12778" max="12778" width="9.7109375" customWidth="1"/>
    <col min="12779" max="12779" width="10" customWidth="1"/>
    <col min="12780" max="12780" width="10.28515625" customWidth="1"/>
    <col min="12781" max="12781" width="10.140625" customWidth="1"/>
    <col min="12782" max="12783" width="10" customWidth="1"/>
    <col min="12784" max="12784" width="9.7109375" customWidth="1"/>
    <col min="12785" max="12785" width="10.140625" customWidth="1"/>
    <col min="12786" max="12786" width="10.42578125" customWidth="1"/>
    <col min="12787" max="12787" width="11" customWidth="1"/>
    <col min="12788" max="12789" width="10.140625" customWidth="1"/>
    <col min="12790" max="12790" width="10" customWidth="1"/>
    <col min="12791" max="12792" width="10.28515625" customWidth="1"/>
    <col min="12793" max="12793" width="9.85546875" customWidth="1"/>
    <col min="12794" max="12794" width="9.5703125" customWidth="1"/>
    <col min="12795" max="12795" width="9.42578125" customWidth="1"/>
    <col min="13030" max="13030" width="26.85546875" customWidth="1"/>
    <col min="13031" max="13031" width="9.7109375" customWidth="1"/>
    <col min="13032" max="13032" width="10" customWidth="1"/>
    <col min="13033" max="13033" width="10.7109375" customWidth="1"/>
    <col min="13034" max="13034" width="9.7109375" customWidth="1"/>
    <col min="13035" max="13035" width="10" customWidth="1"/>
    <col min="13036" max="13036" width="10.28515625" customWidth="1"/>
    <col min="13037" max="13037" width="10.140625" customWidth="1"/>
    <col min="13038" max="13039" width="10" customWidth="1"/>
    <col min="13040" max="13040" width="9.7109375" customWidth="1"/>
    <col min="13041" max="13041" width="10.140625" customWidth="1"/>
    <col min="13042" max="13042" width="10.42578125" customWidth="1"/>
    <col min="13043" max="13043" width="11" customWidth="1"/>
    <col min="13044" max="13045" width="10.140625" customWidth="1"/>
    <col min="13046" max="13046" width="10" customWidth="1"/>
    <col min="13047" max="13048" width="10.28515625" customWidth="1"/>
    <col min="13049" max="13049" width="9.85546875" customWidth="1"/>
    <col min="13050" max="13050" width="9.5703125" customWidth="1"/>
    <col min="13051" max="13051" width="9.42578125" customWidth="1"/>
    <col min="13286" max="13286" width="26.85546875" customWidth="1"/>
    <col min="13287" max="13287" width="9.7109375" customWidth="1"/>
    <col min="13288" max="13288" width="10" customWidth="1"/>
    <col min="13289" max="13289" width="10.7109375" customWidth="1"/>
    <col min="13290" max="13290" width="9.7109375" customWidth="1"/>
    <col min="13291" max="13291" width="10" customWidth="1"/>
    <col min="13292" max="13292" width="10.28515625" customWidth="1"/>
    <col min="13293" max="13293" width="10.140625" customWidth="1"/>
    <col min="13294" max="13295" width="10" customWidth="1"/>
    <col min="13296" max="13296" width="9.7109375" customWidth="1"/>
    <col min="13297" max="13297" width="10.140625" customWidth="1"/>
    <col min="13298" max="13298" width="10.42578125" customWidth="1"/>
    <col min="13299" max="13299" width="11" customWidth="1"/>
    <col min="13300" max="13301" width="10.140625" customWidth="1"/>
    <col min="13302" max="13302" width="10" customWidth="1"/>
    <col min="13303" max="13304" width="10.28515625" customWidth="1"/>
    <col min="13305" max="13305" width="9.85546875" customWidth="1"/>
    <col min="13306" max="13306" width="9.5703125" customWidth="1"/>
    <col min="13307" max="13307" width="9.42578125" customWidth="1"/>
    <col min="13542" max="13542" width="26.85546875" customWidth="1"/>
    <col min="13543" max="13543" width="9.7109375" customWidth="1"/>
    <col min="13544" max="13544" width="10" customWidth="1"/>
    <col min="13545" max="13545" width="10.7109375" customWidth="1"/>
    <col min="13546" max="13546" width="9.7109375" customWidth="1"/>
    <col min="13547" max="13547" width="10" customWidth="1"/>
    <col min="13548" max="13548" width="10.28515625" customWidth="1"/>
    <col min="13549" max="13549" width="10.140625" customWidth="1"/>
    <col min="13550" max="13551" width="10" customWidth="1"/>
    <col min="13552" max="13552" width="9.7109375" customWidth="1"/>
    <col min="13553" max="13553" width="10.140625" customWidth="1"/>
    <col min="13554" max="13554" width="10.42578125" customWidth="1"/>
    <col min="13555" max="13555" width="11" customWidth="1"/>
    <col min="13556" max="13557" width="10.140625" customWidth="1"/>
    <col min="13558" max="13558" width="10" customWidth="1"/>
    <col min="13559" max="13560" width="10.28515625" customWidth="1"/>
    <col min="13561" max="13561" width="9.85546875" customWidth="1"/>
    <col min="13562" max="13562" width="9.5703125" customWidth="1"/>
    <col min="13563" max="13563" width="9.42578125" customWidth="1"/>
    <col min="13798" max="13798" width="26.85546875" customWidth="1"/>
    <col min="13799" max="13799" width="9.7109375" customWidth="1"/>
    <col min="13800" max="13800" width="10" customWidth="1"/>
    <col min="13801" max="13801" width="10.7109375" customWidth="1"/>
    <col min="13802" max="13802" width="9.7109375" customWidth="1"/>
    <col min="13803" max="13803" width="10" customWidth="1"/>
    <col min="13804" max="13804" width="10.28515625" customWidth="1"/>
    <col min="13805" max="13805" width="10.140625" customWidth="1"/>
    <col min="13806" max="13807" width="10" customWidth="1"/>
    <col min="13808" max="13808" width="9.7109375" customWidth="1"/>
    <col min="13809" max="13809" width="10.140625" customWidth="1"/>
    <col min="13810" max="13810" width="10.42578125" customWidth="1"/>
    <col min="13811" max="13811" width="11" customWidth="1"/>
    <col min="13812" max="13813" width="10.140625" customWidth="1"/>
    <col min="13814" max="13814" width="10" customWidth="1"/>
    <col min="13815" max="13816" width="10.28515625" customWidth="1"/>
    <col min="13817" max="13817" width="9.85546875" customWidth="1"/>
    <col min="13818" max="13818" width="9.5703125" customWidth="1"/>
    <col min="13819" max="13819" width="9.42578125" customWidth="1"/>
    <col min="14054" max="14054" width="26.85546875" customWidth="1"/>
    <col min="14055" max="14055" width="9.7109375" customWidth="1"/>
    <col min="14056" max="14056" width="10" customWidth="1"/>
    <col min="14057" max="14057" width="10.7109375" customWidth="1"/>
    <col min="14058" max="14058" width="9.7109375" customWidth="1"/>
    <col min="14059" max="14059" width="10" customWidth="1"/>
    <col min="14060" max="14060" width="10.28515625" customWidth="1"/>
    <col min="14061" max="14061" width="10.140625" customWidth="1"/>
    <col min="14062" max="14063" width="10" customWidth="1"/>
    <col min="14064" max="14064" width="9.7109375" customWidth="1"/>
    <col min="14065" max="14065" width="10.140625" customWidth="1"/>
    <col min="14066" max="14066" width="10.42578125" customWidth="1"/>
    <col min="14067" max="14067" width="11" customWidth="1"/>
    <col min="14068" max="14069" width="10.140625" customWidth="1"/>
    <col min="14070" max="14070" width="10" customWidth="1"/>
    <col min="14071" max="14072" width="10.28515625" customWidth="1"/>
    <col min="14073" max="14073" width="9.85546875" customWidth="1"/>
    <col min="14074" max="14074" width="9.5703125" customWidth="1"/>
    <col min="14075" max="14075" width="9.42578125" customWidth="1"/>
    <col min="14310" max="14310" width="26.85546875" customWidth="1"/>
    <col min="14311" max="14311" width="9.7109375" customWidth="1"/>
    <col min="14312" max="14312" width="10" customWidth="1"/>
    <col min="14313" max="14313" width="10.7109375" customWidth="1"/>
    <col min="14314" max="14314" width="9.7109375" customWidth="1"/>
    <col min="14315" max="14315" width="10" customWidth="1"/>
    <col min="14316" max="14316" width="10.28515625" customWidth="1"/>
    <col min="14317" max="14317" width="10.140625" customWidth="1"/>
    <col min="14318" max="14319" width="10" customWidth="1"/>
    <col min="14320" max="14320" width="9.7109375" customWidth="1"/>
    <col min="14321" max="14321" width="10.140625" customWidth="1"/>
    <col min="14322" max="14322" width="10.42578125" customWidth="1"/>
    <col min="14323" max="14323" width="11" customWidth="1"/>
    <col min="14324" max="14325" width="10.140625" customWidth="1"/>
    <col min="14326" max="14326" width="10" customWidth="1"/>
    <col min="14327" max="14328" width="10.28515625" customWidth="1"/>
    <col min="14329" max="14329" width="9.85546875" customWidth="1"/>
    <col min="14330" max="14330" width="9.5703125" customWidth="1"/>
    <col min="14331" max="14331" width="9.42578125" customWidth="1"/>
    <col min="14566" max="14566" width="26.85546875" customWidth="1"/>
    <col min="14567" max="14567" width="9.7109375" customWidth="1"/>
    <col min="14568" max="14568" width="10" customWidth="1"/>
    <col min="14569" max="14569" width="10.7109375" customWidth="1"/>
    <col min="14570" max="14570" width="9.7109375" customWidth="1"/>
    <col min="14571" max="14571" width="10" customWidth="1"/>
    <col min="14572" max="14572" width="10.28515625" customWidth="1"/>
    <col min="14573" max="14573" width="10.140625" customWidth="1"/>
    <col min="14574" max="14575" width="10" customWidth="1"/>
    <col min="14576" max="14576" width="9.7109375" customWidth="1"/>
    <col min="14577" max="14577" width="10.140625" customWidth="1"/>
    <col min="14578" max="14578" width="10.42578125" customWidth="1"/>
    <col min="14579" max="14579" width="11" customWidth="1"/>
    <col min="14580" max="14581" width="10.140625" customWidth="1"/>
    <col min="14582" max="14582" width="10" customWidth="1"/>
    <col min="14583" max="14584" width="10.28515625" customWidth="1"/>
    <col min="14585" max="14585" width="9.85546875" customWidth="1"/>
    <col min="14586" max="14586" width="9.5703125" customWidth="1"/>
    <col min="14587" max="14587" width="9.42578125" customWidth="1"/>
    <col min="14822" max="14822" width="26.85546875" customWidth="1"/>
    <col min="14823" max="14823" width="9.7109375" customWidth="1"/>
    <col min="14824" max="14824" width="10" customWidth="1"/>
    <col min="14825" max="14825" width="10.7109375" customWidth="1"/>
    <col min="14826" max="14826" width="9.7109375" customWidth="1"/>
    <col min="14827" max="14827" width="10" customWidth="1"/>
    <col min="14828" max="14828" width="10.28515625" customWidth="1"/>
    <col min="14829" max="14829" width="10.140625" customWidth="1"/>
    <col min="14830" max="14831" width="10" customWidth="1"/>
    <col min="14832" max="14832" width="9.7109375" customWidth="1"/>
    <col min="14833" max="14833" width="10.140625" customWidth="1"/>
    <col min="14834" max="14834" width="10.42578125" customWidth="1"/>
    <col min="14835" max="14835" width="11" customWidth="1"/>
    <col min="14836" max="14837" width="10.140625" customWidth="1"/>
    <col min="14838" max="14838" width="10" customWidth="1"/>
    <col min="14839" max="14840" width="10.28515625" customWidth="1"/>
    <col min="14841" max="14841" width="9.85546875" customWidth="1"/>
    <col min="14842" max="14842" width="9.5703125" customWidth="1"/>
    <col min="14843" max="14843" width="9.42578125" customWidth="1"/>
    <col min="15078" max="15078" width="26.85546875" customWidth="1"/>
    <col min="15079" max="15079" width="9.7109375" customWidth="1"/>
    <col min="15080" max="15080" width="10" customWidth="1"/>
    <col min="15081" max="15081" width="10.7109375" customWidth="1"/>
    <col min="15082" max="15082" width="9.7109375" customWidth="1"/>
    <col min="15083" max="15083" width="10" customWidth="1"/>
    <col min="15084" max="15084" width="10.28515625" customWidth="1"/>
    <col min="15085" max="15085" width="10.140625" customWidth="1"/>
    <col min="15086" max="15087" width="10" customWidth="1"/>
    <col min="15088" max="15088" width="9.7109375" customWidth="1"/>
    <col min="15089" max="15089" width="10.140625" customWidth="1"/>
    <col min="15090" max="15090" width="10.42578125" customWidth="1"/>
    <col min="15091" max="15091" width="11" customWidth="1"/>
    <col min="15092" max="15093" width="10.140625" customWidth="1"/>
    <col min="15094" max="15094" width="10" customWidth="1"/>
    <col min="15095" max="15096" width="10.28515625" customWidth="1"/>
    <col min="15097" max="15097" width="9.85546875" customWidth="1"/>
    <col min="15098" max="15098" width="9.5703125" customWidth="1"/>
    <col min="15099" max="15099" width="9.42578125" customWidth="1"/>
    <col min="15334" max="15334" width="26.85546875" customWidth="1"/>
    <col min="15335" max="15335" width="9.7109375" customWidth="1"/>
    <col min="15336" max="15336" width="10" customWidth="1"/>
    <col min="15337" max="15337" width="10.7109375" customWidth="1"/>
    <col min="15338" max="15338" width="9.7109375" customWidth="1"/>
    <col min="15339" max="15339" width="10" customWidth="1"/>
    <col min="15340" max="15340" width="10.28515625" customWidth="1"/>
    <col min="15341" max="15341" width="10.140625" customWidth="1"/>
    <col min="15342" max="15343" width="10" customWidth="1"/>
    <col min="15344" max="15344" width="9.7109375" customWidth="1"/>
    <col min="15345" max="15345" width="10.140625" customWidth="1"/>
    <col min="15346" max="15346" width="10.42578125" customWidth="1"/>
    <col min="15347" max="15347" width="11" customWidth="1"/>
    <col min="15348" max="15349" width="10.140625" customWidth="1"/>
    <col min="15350" max="15350" width="10" customWidth="1"/>
    <col min="15351" max="15352" width="10.28515625" customWidth="1"/>
    <col min="15353" max="15353" width="9.85546875" customWidth="1"/>
    <col min="15354" max="15354" width="9.5703125" customWidth="1"/>
    <col min="15355" max="15355" width="9.42578125" customWidth="1"/>
    <col min="15590" max="15590" width="26.85546875" customWidth="1"/>
    <col min="15591" max="15591" width="9.7109375" customWidth="1"/>
    <col min="15592" max="15592" width="10" customWidth="1"/>
    <col min="15593" max="15593" width="10.7109375" customWidth="1"/>
    <col min="15594" max="15594" width="9.7109375" customWidth="1"/>
    <col min="15595" max="15595" width="10" customWidth="1"/>
    <col min="15596" max="15596" width="10.28515625" customWidth="1"/>
    <col min="15597" max="15597" width="10.140625" customWidth="1"/>
    <col min="15598" max="15599" width="10" customWidth="1"/>
    <col min="15600" max="15600" width="9.7109375" customWidth="1"/>
    <col min="15601" max="15601" width="10.140625" customWidth="1"/>
    <col min="15602" max="15602" width="10.42578125" customWidth="1"/>
    <col min="15603" max="15603" width="11" customWidth="1"/>
    <col min="15604" max="15605" width="10.140625" customWidth="1"/>
    <col min="15606" max="15606" width="10" customWidth="1"/>
    <col min="15607" max="15608" width="10.28515625" customWidth="1"/>
    <col min="15609" max="15609" width="9.85546875" customWidth="1"/>
    <col min="15610" max="15610" width="9.5703125" customWidth="1"/>
    <col min="15611" max="15611" width="9.42578125" customWidth="1"/>
    <col min="15846" max="15846" width="26.85546875" customWidth="1"/>
    <col min="15847" max="15847" width="9.7109375" customWidth="1"/>
    <col min="15848" max="15848" width="10" customWidth="1"/>
    <col min="15849" max="15849" width="10.7109375" customWidth="1"/>
    <col min="15850" max="15850" width="9.7109375" customWidth="1"/>
    <col min="15851" max="15851" width="10" customWidth="1"/>
    <col min="15852" max="15852" width="10.28515625" customWidth="1"/>
    <col min="15853" max="15853" width="10.140625" customWidth="1"/>
    <col min="15854" max="15855" width="10" customWidth="1"/>
    <col min="15856" max="15856" width="9.7109375" customWidth="1"/>
    <col min="15857" max="15857" width="10.140625" customWidth="1"/>
    <col min="15858" max="15858" width="10.42578125" customWidth="1"/>
    <col min="15859" max="15859" width="11" customWidth="1"/>
    <col min="15860" max="15861" width="10.140625" customWidth="1"/>
    <col min="15862" max="15862" width="10" customWidth="1"/>
    <col min="15863" max="15864" width="10.28515625" customWidth="1"/>
    <col min="15865" max="15865" width="9.85546875" customWidth="1"/>
    <col min="15866" max="15866" width="9.5703125" customWidth="1"/>
    <col min="15867" max="15867" width="9.42578125" customWidth="1"/>
    <col min="16102" max="16102" width="26.85546875" customWidth="1"/>
    <col min="16103" max="16103" width="9.7109375" customWidth="1"/>
    <col min="16104" max="16104" width="10" customWidth="1"/>
    <col min="16105" max="16105" width="10.7109375" customWidth="1"/>
    <col min="16106" max="16106" width="9.7109375" customWidth="1"/>
    <col min="16107" max="16107" width="10" customWidth="1"/>
    <col min="16108" max="16108" width="10.28515625" customWidth="1"/>
    <col min="16109" max="16109" width="10.140625" customWidth="1"/>
    <col min="16110" max="16111" width="10" customWidth="1"/>
    <col min="16112" max="16112" width="9.7109375" customWidth="1"/>
    <col min="16113" max="16113" width="10.140625" customWidth="1"/>
    <col min="16114" max="16114" width="10.42578125" customWidth="1"/>
    <col min="16115" max="16115" width="11" customWidth="1"/>
    <col min="16116" max="16117" width="10.140625" customWidth="1"/>
    <col min="16118" max="16118" width="10" customWidth="1"/>
    <col min="16119" max="16120" width="10.28515625" customWidth="1"/>
    <col min="16121" max="16121" width="9.85546875" customWidth="1"/>
    <col min="16122" max="16122" width="9.5703125" customWidth="1"/>
    <col min="16123" max="16123" width="9.42578125" customWidth="1"/>
  </cols>
  <sheetData>
    <row r="1" spans="1:6" x14ac:dyDescent="0.25">
      <c r="A1" s="1"/>
      <c r="B1" s="1"/>
      <c r="C1" s="1"/>
      <c r="D1" s="1"/>
      <c r="E1" s="1"/>
      <c r="F1" s="1"/>
    </row>
    <row r="2" spans="1:6" x14ac:dyDescent="0.25">
      <c r="A2" s="1"/>
      <c r="B2" s="1"/>
      <c r="C2" s="1"/>
      <c r="D2" s="1"/>
      <c r="E2" s="1"/>
      <c r="F2" s="1"/>
    </row>
    <row r="3" spans="1:6" ht="15.75" x14ac:dyDescent="0.25">
      <c r="A3" s="21" t="s">
        <v>34</v>
      </c>
      <c r="B3" s="21"/>
      <c r="C3" s="21"/>
      <c r="D3" s="21"/>
      <c r="E3" s="21"/>
      <c r="F3" s="21"/>
    </row>
    <row r="4" spans="1:6" ht="16.5" customHeight="1" thickBot="1" x14ac:dyDescent="0.3">
      <c r="A4" s="2" t="s">
        <v>28</v>
      </c>
      <c r="B4" s="22" t="s">
        <v>28</v>
      </c>
      <c r="C4" s="22"/>
      <c r="D4" s="22"/>
      <c r="E4" s="3"/>
      <c r="F4" s="1"/>
    </row>
    <row r="5" spans="1:6" ht="63.75" thickBot="1" x14ac:dyDescent="0.3">
      <c r="A5" s="4" t="s">
        <v>0</v>
      </c>
      <c r="B5" s="5" t="s">
        <v>31</v>
      </c>
      <c r="C5" s="5" t="s">
        <v>32</v>
      </c>
      <c r="D5" s="5" t="s">
        <v>33</v>
      </c>
      <c r="E5" s="6" t="s">
        <v>29</v>
      </c>
      <c r="F5" s="7" t="s">
        <v>30</v>
      </c>
    </row>
    <row r="6" spans="1:6" ht="15.75" x14ac:dyDescent="0.25">
      <c r="A6" s="8">
        <v>1</v>
      </c>
      <c r="B6" s="9">
        <v>2</v>
      </c>
      <c r="C6" s="9">
        <v>3</v>
      </c>
      <c r="D6" s="9">
        <v>4</v>
      </c>
      <c r="E6" s="9">
        <v>5</v>
      </c>
      <c r="F6" s="10">
        <v>6</v>
      </c>
    </row>
    <row r="7" spans="1:6" ht="15.75" x14ac:dyDescent="0.25">
      <c r="A7" s="11" t="s">
        <v>1</v>
      </c>
      <c r="B7" s="12">
        <f>79368/1.95583</f>
        <v>40580.214026781468</v>
      </c>
      <c r="C7" s="13">
        <f>83561/1.95583</f>
        <v>42724.060884637212</v>
      </c>
      <c r="D7" s="13">
        <v>68187</v>
      </c>
      <c r="E7" s="13">
        <f>44627+6870</f>
        <v>51497</v>
      </c>
      <c r="F7" s="14">
        <f>SUM(D7/B7)*100-100</f>
        <v>68.030163554581208</v>
      </c>
    </row>
    <row r="8" spans="1:6" ht="15.75" x14ac:dyDescent="0.25">
      <c r="A8" s="11" t="s">
        <v>2</v>
      </c>
      <c r="B8" s="12">
        <f>41159/1.95583</f>
        <v>21044.262538155159</v>
      </c>
      <c r="C8" s="13">
        <f>42352/1.95583</f>
        <v>21654.233752422246</v>
      </c>
      <c r="D8" s="13">
        <v>36591</v>
      </c>
      <c r="E8" s="13">
        <v>19330</v>
      </c>
      <c r="F8" s="14">
        <f t="shared" ref="F8:F32" si="0">SUM(D8/B8)*100-100</f>
        <v>73.876370975971213</v>
      </c>
    </row>
    <row r="9" spans="1:6" ht="15.75" x14ac:dyDescent="0.25">
      <c r="A9" s="11" t="s">
        <v>3</v>
      </c>
      <c r="B9" s="12">
        <f>81297/1.95583</f>
        <v>41566.496065608975</v>
      </c>
      <c r="C9" s="13">
        <f>82519/1.95583</f>
        <v>42191.294744430757</v>
      </c>
      <c r="D9" s="13">
        <v>70145</v>
      </c>
      <c r="E9" s="13">
        <f>50731+5720</f>
        <v>56451</v>
      </c>
      <c r="F9" s="14">
        <f t="shared" si="0"/>
        <v>68.753699829021969</v>
      </c>
    </row>
    <row r="10" spans="1:6" ht="15.75" x14ac:dyDescent="0.25">
      <c r="A10" s="11" t="s">
        <v>4</v>
      </c>
      <c r="B10" s="12">
        <f>88422/1.95583</f>
        <v>45209.45071913203</v>
      </c>
      <c r="C10" s="13">
        <f>90093/1.95583</f>
        <v>46063.819452610915</v>
      </c>
      <c r="D10" s="13">
        <v>52334</v>
      </c>
      <c r="E10" s="13">
        <v>31196</v>
      </c>
      <c r="F10" s="14">
        <f t="shared" si="0"/>
        <v>15.758982176381451</v>
      </c>
    </row>
    <row r="11" spans="1:6" ht="15.75" x14ac:dyDescent="0.25">
      <c r="A11" s="11" t="s">
        <v>5</v>
      </c>
      <c r="B11" s="12">
        <f>160139/1.95583</f>
        <v>81877.77056288124</v>
      </c>
      <c r="C11" s="13">
        <f>166381/1.95583</f>
        <v>85069.254485308033</v>
      </c>
      <c r="D11" s="13">
        <v>65461</v>
      </c>
      <c r="E11" s="13">
        <f>41443+6714</f>
        <v>48157</v>
      </c>
      <c r="F11" s="14">
        <f t="shared" si="0"/>
        <v>-20.050338999244417</v>
      </c>
    </row>
    <row r="12" spans="1:6" ht="15.75" x14ac:dyDescent="0.25">
      <c r="A12" s="11" t="s">
        <v>6</v>
      </c>
      <c r="B12" s="12">
        <f>109609/1.95583</f>
        <v>56042.19180603631</v>
      </c>
      <c r="C12" s="13">
        <f>113365/1.95583</f>
        <v>57962.604111809313</v>
      </c>
      <c r="D12" s="13">
        <v>101111</v>
      </c>
      <c r="E12" s="13">
        <v>71979</v>
      </c>
      <c r="F12" s="14">
        <f t="shared" si="0"/>
        <v>80.419424618416372</v>
      </c>
    </row>
    <row r="13" spans="1:6" ht="15.75" x14ac:dyDescent="0.25">
      <c r="A13" s="11" t="s">
        <v>7</v>
      </c>
      <c r="B13" s="12">
        <f>191176/1.95583</f>
        <v>97746.736679568261</v>
      </c>
      <c r="C13" s="13">
        <f>189177/1.95583</f>
        <v>96724.664209057024</v>
      </c>
      <c r="D13" s="15">
        <v>73875</v>
      </c>
      <c r="E13" s="13">
        <v>37219</v>
      </c>
      <c r="F13" s="14">
        <f t="shared" si="0"/>
        <v>-24.42202930807214</v>
      </c>
    </row>
    <row r="14" spans="1:6" ht="15.75" x14ac:dyDescent="0.25">
      <c r="A14" s="11" t="s">
        <v>8</v>
      </c>
      <c r="B14" s="12">
        <f>283596/1.95583</f>
        <v>145000.33233972278</v>
      </c>
      <c r="C14" s="13">
        <f>284381/1.95583</f>
        <v>145401.69646646181</v>
      </c>
      <c r="D14" s="15">
        <v>64778</v>
      </c>
      <c r="E14" s="13">
        <v>28270</v>
      </c>
      <c r="F14" s="14">
        <f t="shared" si="0"/>
        <v>-55.325619634973691</v>
      </c>
    </row>
    <row r="15" spans="1:6" ht="15.75" x14ac:dyDescent="0.25">
      <c r="A15" s="11" t="s">
        <v>9</v>
      </c>
      <c r="B15" s="12">
        <f>256165/1.95583</f>
        <v>130975.08474662931</v>
      </c>
      <c r="C15" s="13">
        <f>257543/1.95583</f>
        <v>131679.64495891769</v>
      </c>
      <c r="D15" s="13">
        <v>82670</v>
      </c>
      <c r="E15" s="13">
        <v>50816</v>
      </c>
      <c r="F15" s="14">
        <f t="shared" si="0"/>
        <v>-36.88112501707883</v>
      </c>
    </row>
    <row r="16" spans="1:6" ht="15.75" x14ac:dyDescent="0.25">
      <c r="A16" s="11" t="s">
        <v>10</v>
      </c>
      <c r="B16" s="12">
        <f>283064/1.95583</f>
        <v>144728.32505892639</v>
      </c>
      <c r="C16" s="15">
        <f>292960/1.95583</f>
        <v>149788.06951524416</v>
      </c>
      <c r="D16" s="15">
        <v>102676</v>
      </c>
      <c r="E16" s="13">
        <v>68844</v>
      </c>
      <c r="F16" s="14">
        <f t="shared" si="0"/>
        <v>-29.05604348133285</v>
      </c>
    </row>
    <row r="17" spans="1:6" ht="15.75" x14ac:dyDescent="0.25">
      <c r="A17" s="11" t="s">
        <v>11</v>
      </c>
      <c r="B17" s="12">
        <f>126346/1.95583</f>
        <v>64599.684021617424</v>
      </c>
      <c r="C17" s="16">
        <f>126280/1.95583</f>
        <v>64565.938757458469</v>
      </c>
      <c r="D17" s="15">
        <v>107947</v>
      </c>
      <c r="E17" s="13">
        <f>70605+16892</f>
        <v>87497</v>
      </c>
      <c r="F17" s="14">
        <f t="shared" si="0"/>
        <v>67.10143653934432</v>
      </c>
    </row>
    <row r="18" spans="1:6" ht="15.75" x14ac:dyDescent="0.25">
      <c r="A18" s="11" t="s">
        <v>12</v>
      </c>
      <c r="B18" s="12">
        <f>45409/1.95583</f>
        <v>23217.253033239085</v>
      </c>
      <c r="C18" s="13">
        <f>47171/1.95583</f>
        <v>24118.149327906824</v>
      </c>
      <c r="D18" s="15">
        <v>39831</v>
      </c>
      <c r="E18" s="13">
        <v>25337</v>
      </c>
      <c r="F18" s="14">
        <f t="shared" si="0"/>
        <v>71.557763284811386</v>
      </c>
    </row>
    <row r="19" spans="1:6" ht="15.75" x14ac:dyDescent="0.25">
      <c r="A19" s="11" t="s">
        <v>13</v>
      </c>
      <c r="B19" s="12">
        <f>69589/1.95583</f>
        <v>35580.290720563651</v>
      </c>
      <c r="C19" s="13">
        <f>69646/1.95583</f>
        <v>35609.434357791833</v>
      </c>
      <c r="D19" s="13">
        <v>66211</v>
      </c>
      <c r="E19" s="13">
        <v>43953</v>
      </c>
      <c r="F19" s="14">
        <f t="shared" si="0"/>
        <v>86.088979766917163</v>
      </c>
    </row>
    <row r="20" spans="1:6" ht="15.75" x14ac:dyDescent="0.25">
      <c r="A20" s="11" t="s">
        <v>14</v>
      </c>
      <c r="B20" s="12">
        <f>10430/1.95583</f>
        <v>5332.7743208765587</v>
      </c>
      <c r="C20" s="13">
        <f>4666/1.95583</f>
        <v>2385.6879176615557</v>
      </c>
      <c r="D20" s="13">
        <v>14742</v>
      </c>
      <c r="E20" s="13">
        <v>14742</v>
      </c>
      <c r="F20" s="14">
        <f t="shared" si="0"/>
        <v>176.44147516778526</v>
      </c>
    </row>
    <row r="21" spans="1:6" ht="15.75" x14ac:dyDescent="0.25">
      <c r="A21" s="11" t="s">
        <v>15</v>
      </c>
      <c r="B21" s="12">
        <f>119318/1.95583</f>
        <v>61006.324680570397</v>
      </c>
      <c r="C21" s="13">
        <f>132053/1.95583</f>
        <v>67517.62678760424</v>
      </c>
      <c r="D21" s="13">
        <v>62448</v>
      </c>
      <c r="E21" s="13">
        <f>37766+6492</f>
        <v>44258</v>
      </c>
      <c r="F21" s="14">
        <f t="shared" si="0"/>
        <v>2.3631571430966005</v>
      </c>
    </row>
    <row r="22" spans="1:6" ht="15.75" x14ac:dyDescent="0.25">
      <c r="A22" s="11" t="s">
        <v>16</v>
      </c>
      <c r="B22" s="12">
        <f>279490/1.95583</f>
        <v>142900.96787553112</v>
      </c>
      <c r="C22" s="13">
        <f>254708/1.95583</f>
        <v>130230.13247572642</v>
      </c>
      <c r="D22" s="15">
        <v>100150</v>
      </c>
      <c r="E22" s="13">
        <v>61828</v>
      </c>
      <c r="F22" s="14">
        <f t="shared" si="0"/>
        <v>-29.916499874771915</v>
      </c>
    </row>
    <row r="23" spans="1:6" ht="15.75" x14ac:dyDescent="0.25">
      <c r="A23" s="11" t="s">
        <v>17</v>
      </c>
      <c r="B23" s="12">
        <f>135099/1.95583</f>
        <v>69075.021857727916</v>
      </c>
      <c r="C23" s="13">
        <f>138016/1.95583</f>
        <v>70566.460275177291</v>
      </c>
      <c r="D23" s="15">
        <v>112382</v>
      </c>
      <c r="E23" s="13">
        <f>79334+13366</f>
        <v>92700</v>
      </c>
      <c r="F23" s="14">
        <f t="shared" si="0"/>
        <v>62.695569219609325</v>
      </c>
    </row>
    <row r="24" spans="1:6" ht="15.75" x14ac:dyDescent="0.25">
      <c r="A24" s="11" t="s">
        <v>18</v>
      </c>
      <c r="B24" s="12">
        <f>117782/1.95583</f>
        <v>60220.980351053004</v>
      </c>
      <c r="C24" s="13">
        <f>111759/1.95583</f>
        <v>57141.469350608182</v>
      </c>
      <c r="D24" s="15">
        <v>98769</v>
      </c>
      <c r="E24" s="13">
        <v>67735</v>
      </c>
      <c r="F24" s="14">
        <f t="shared" si="0"/>
        <v>64.010946723608043</v>
      </c>
    </row>
    <row r="25" spans="1:6" ht="15.75" x14ac:dyDescent="0.25">
      <c r="A25" s="11" t="s">
        <v>19</v>
      </c>
      <c r="B25" s="12">
        <f>48162/1.95583</f>
        <v>24624.839582172277</v>
      </c>
      <c r="C25" s="13">
        <f>49200/1.95583</f>
        <v>25155.56055485395</v>
      </c>
      <c r="D25" s="13">
        <v>44292</v>
      </c>
      <c r="E25" s="13">
        <v>29492</v>
      </c>
      <c r="F25" s="14">
        <f>SUM(D25/B25)*100-100</f>
        <v>79.86716157966859</v>
      </c>
    </row>
    <row r="26" spans="1:6" ht="15.75" x14ac:dyDescent="0.25">
      <c r="A26" s="11" t="s">
        <v>20</v>
      </c>
      <c r="B26" s="12">
        <f>97387/1.95583</f>
        <v>49793.182434056129</v>
      </c>
      <c r="C26" s="15">
        <f>112085/1.95583</f>
        <v>57308.150503878147</v>
      </c>
      <c r="D26" s="13">
        <v>85573</v>
      </c>
      <c r="E26" s="13">
        <f>64399+6874</f>
        <v>71273</v>
      </c>
      <c r="F26" s="14">
        <f>SUM(D26/B26)*100-100</f>
        <v>71.856860350970862</v>
      </c>
    </row>
    <row r="27" spans="1:6" ht="15.75" x14ac:dyDescent="0.25">
      <c r="A27" s="11" t="s">
        <v>21</v>
      </c>
      <c r="B27" s="12">
        <f>95605/1.95583</f>
        <v>48882.060301764468</v>
      </c>
      <c r="C27" s="15">
        <f>88209/1.95583</f>
        <v>45100.545548437236</v>
      </c>
      <c r="D27" s="13">
        <v>71978</v>
      </c>
      <c r="E27" s="13">
        <v>50706</v>
      </c>
      <c r="F27" s="14">
        <f t="shared" si="0"/>
        <v>47.248294273312069</v>
      </c>
    </row>
    <row r="28" spans="1:6" ht="15.75" x14ac:dyDescent="0.25">
      <c r="A28" s="11" t="s">
        <v>22</v>
      </c>
      <c r="B28" s="12">
        <f>140789/1.95583</f>
        <v>71984.272661734401</v>
      </c>
      <c r="C28" s="13">
        <f>136939/1.95583</f>
        <v>70015.798919128967</v>
      </c>
      <c r="D28" s="13">
        <v>134193</v>
      </c>
      <c r="E28" s="13">
        <v>100779</v>
      </c>
      <c r="F28" s="14">
        <f t="shared" si="0"/>
        <v>86.419887342050885</v>
      </c>
    </row>
    <row r="29" spans="1:6" ht="15.75" x14ac:dyDescent="0.25">
      <c r="A29" s="11" t="s">
        <v>23</v>
      </c>
      <c r="B29" s="12">
        <f>101198/1.95583</f>
        <v>51741.715793294919</v>
      </c>
      <c r="C29" s="13">
        <f>104714/1.95583</f>
        <v>53539.418047580824</v>
      </c>
      <c r="D29" s="13">
        <v>96902</v>
      </c>
      <c r="E29" s="13">
        <f>64602+13052</f>
        <v>77654</v>
      </c>
      <c r="F29" s="14">
        <f t="shared" si="0"/>
        <v>87.280221605170055</v>
      </c>
    </row>
    <row r="30" spans="1:6" ht="15.75" x14ac:dyDescent="0.25">
      <c r="A30" s="11" t="s">
        <v>24</v>
      </c>
      <c r="B30" s="12">
        <f>103173/1.95583</f>
        <v>52751.517258657448</v>
      </c>
      <c r="C30" s="15">
        <f>101544/1.95583</f>
        <v>51918.62278418881</v>
      </c>
      <c r="D30" s="13">
        <v>95823</v>
      </c>
      <c r="E30" s="13">
        <v>65275</v>
      </c>
      <c r="F30" s="14">
        <f t="shared" si="0"/>
        <v>81.649751475676794</v>
      </c>
    </row>
    <row r="31" spans="1:6" ht="15.75" x14ac:dyDescent="0.25">
      <c r="A31" s="11" t="s">
        <v>25</v>
      </c>
      <c r="B31" s="12">
        <f>278336/1.95583</f>
        <v>142310.93704463067</v>
      </c>
      <c r="C31" s="13">
        <f>270983/1.95583</f>
        <v>138551.40784219487</v>
      </c>
      <c r="D31" s="13">
        <v>102866</v>
      </c>
      <c r="E31" s="13">
        <v>66008</v>
      </c>
      <c r="F31" s="14">
        <f t="shared" si="0"/>
        <v>-27.717431888077726</v>
      </c>
    </row>
    <row r="32" spans="1:6" ht="15.75" x14ac:dyDescent="0.25">
      <c r="A32" s="11" t="s">
        <v>26</v>
      </c>
      <c r="B32" s="12">
        <f>91629/1.95583</f>
        <v>46849.163782128308</v>
      </c>
      <c r="C32" s="13">
        <f>147470/1.95583</f>
        <v>75400.213720006344</v>
      </c>
      <c r="D32" s="13">
        <v>49683</v>
      </c>
      <c r="E32" s="13">
        <v>22431</v>
      </c>
      <c r="F32" s="14">
        <f t="shared" si="0"/>
        <v>6.0488512261401866</v>
      </c>
    </row>
    <row r="33" spans="1:6" ht="16.5" thickBot="1" x14ac:dyDescent="0.3">
      <c r="A33" s="17" t="s">
        <v>27</v>
      </c>
      <c r="B33" s="18">
        <f t="shared" ref="B33" si="1">SUM(B7:B32)</f>
        <v>1755641.8502630596</v>
      </c>
      <c r="C33" s="18">
        <f t="shared" ref="C33:D33" si="2">SUM(C7:C32)</f>
        <v>1788383.9597511028</v>
      </c>
      <c r="D33" s="18">
        <f t="shared" si="2"/>
        <v>2001618</v>
      </c>
      <c r="E33" s="18">
        <f>SUM(E7:E32)</f>
        <v>1385427</v>
      </c>
      <c r="F33" s="19">
        <f>SUM(D33/B33)*100-100</f>
        <v>14.010610973991319</v>
      </c>
    </row>
    <row r="35" spans="1:6" x14ac:dyDescent="0.25">
      <c r="B35" s="20"/>
    </row>
    <row r="36" spans="1:6" x14ac:dyDescent="0.25">
      <c r="B36" s="20"/>
      <c r="C36" s="20"/>
    </row>
  </sheetData>
  <mergeCells count="2">
    <mergeCell ref="A3:F3"/>
    <mergeCell ref="B4:D4"/>
  </mergeCells>
  <pageMargins left="0.7" right="0.7" top="0.75" bottom="0.75" header="0.3" footer="0.3"/>
  <pageSetup paperSize="9" scale="9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D.hristova</dc:creator>
  <cp:lastModifiedBy>s.mircheva</cp:lastModifiedBy>
  <cp:lastPrinted>2026-08-18T18:02:32Z</cp:lastPrinted>
  <dcterms:created xsi:type="dcterms:W3CDTF">2022-02-24T08:50:33Z</dcterms:created>
  <dcterms:modified xsi:type="dcterms:W3CDTF">2026-08-19T19:07:08Z</dcterms:modified>
</cp:coreProperties>
</file>